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20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3.3" sheetId="10" r:id="rId10"/>
    <sheet name="4.1" sheetId="11" r:id="rId11"/>
    <sheet name="4.2" sheetId="12" r:id="rId12"/>
    <sheet name="ЦОК" sheetId="13" state="hidden" r:id="rId13"/>
    <sheet name="Тр ЭлЭн" sheetId="14" state="hidden" r:id="rId14"/>
    <sheet name="таб.1.1 (СОТиН)" sheetId="15" state="hidden" r:id="rId15"/>
    <sheet name="Юристы" sheetId="16" state="hidden" r:id="rId16"/>
    <sheet name="ТП" sheetId="17" state="hidden" r:id="rId17"/>
    <sheet name="Дисп.Сл" sheetId="18" state="hidden" r:id="rId18"/>
    <sheet name="Лист1" sheetId="19" state="hidden" r:id="rId19"/>
    <sheet name="8.1" sheetId="20" r:id="rId20"/>
    <sheet name="8.3" sheetId="21" r:id="rId21"/>
  </sheets>
  <definedNames>
    <definedName name="_xlnm.Print_Titles" localSheetId="0">'1.1'!$15:$15</definedName>
    <definedName name="_xlnm.Print_Titles" localSheetId="3">'2.1'!$18:$18</definedName>
    <definedName name="_xlnm.Print_Titles" localSheetId="4">'2.2'!$7:$7</definedName>
    <definedName name="_xlnm.Print_Titles" localSheetId="5">'2.3'!$8:$8</definedName>
    <definedName name="_xlnm.Print_Titles" localSheetId="6">'2.4'!$6:$6</definedName>
    <definedName name="_xlnm.Print_Area" localSheetId="1">'1.2'!$A$1:$B$12</definedName>
    <definedName name="_xlnm.Print_Area" localSheetId="2">'1.3'!$A$1:$H$22</definedName>
    <definedName name="_xlnm.Print_Area" localSheetId="5">'2.3'!$A$2:$G$41</definedName>
    <definedName name="_xlnm.Print_Area" localSheetId="10">'4.1'!$A$1:$G$24</definedName>
    <definedName name="_xlnm.Print_Area" localSheetId="12">'ЦОК'!$A$5:$E$46</definedName>
  </definedNames>
  <calcPr fullCalcOnLoad="1"/>
</workbook>
</file>

<file path=xl/comments1.xml><?xml version="1.0" encoding="utf-8"?>
<comments xmlns="http://schemas.openxmlformats.org/spreadsheetml/2006/main">
  <authors>
    <author>User34535</author>
  </authors>
  <commentList>
    <comment ref="G29" authorId="0">
      <text>
        <r>
          <rPr>
            <b/>
            <sz val="8"/>
            <rFont val="Tahoma"/>
            <family val="2"/>
          </rPr>
          <t>User34535: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<sst xmlns="http://schemas.openxmlformats.org/spreadsheetml/2006/main" count="912" uniqueCount="458">
  <si>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</si>
  <si>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</si>
  <si>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</si>
  <si>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</si>
  <si>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</si>
  <si>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</si>
  <si>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</si>
  <si>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</si>
  <si>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Для организации по управлению единой национальной (общероссийской) электрической сетью: альфа=0,75</t>
  </si>
  <si>
    <t>2. коэффициент значимости показателя уровня качества оказываемых услуг, бета</t>
  </si>
  <si>
    <t>1. коэффициент значимости показателя уровня надежности оказываемых услуг, альфа</t>
  </si>
  <si>
    <t>№
п/п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</si>
  <si>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</si>
  <si>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</si>
  <si>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</si>
  <si>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</si>
  <si>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</si>
  <si>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</si>
  <si>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</si>
  <si>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</si>
  <si>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</si>
  <si>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</si>
  <si>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</si>
  <si>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</si>
  <si>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</si>
  <si>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</si>
  <si>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</si>
  <si>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</si>
  <si>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</si>
  <si>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</si>
  <si>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</si>
  <si>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</si>
  <si>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</si>
  <si>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</si>
  <si>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</si>
  <si>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</si>
  <si>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</si>
  <si>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</si>
  <si>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</si>
  <si>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</si>
  <si>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</si>
  <si>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</si>
  <si>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</si>
  <si>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</si>
  <si>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</si>
  <si>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</si>
  <si>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</si>
  <si>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</si>
  <si>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</si>
  <si>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</si>
  <si>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</si>
  <si>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</si>
  <si>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</si>
  <si>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</si>
  <si>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</si>
  <si>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</si>
  <si>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</si>
  <si>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</si>
  <si>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</si>
  <si>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</si>
  <si>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</si>
  <si>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</si>
  <si>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</si>
  <si>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</si>
  <si>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</si>
  <si>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</si>
  <si>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</si>
  <si>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</si>
  <si>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</si>
  <si>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</si>
  <si>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</si>
  <si>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</si>
  <si>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</si>
  <si>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</si>
  <si>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</si>
  <si>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</si>
  <si>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</si>
  <si>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</si>
  <si>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</si>
  <si>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</si>
  <si>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ИСПОЛЬЗУЕМЫЕ ДЛЯ РАСЧЕТА ЗНАЧЕНИЯ ПОКАЗАТЕЛЯ УРОВНЯ НАДЕЖНОСТИ ОКАЗЫВАЕМЫХ УСЛУГ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</si>
  <si>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</si>
  <si>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</si>
  <si>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</si>
  <si>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</si>
  <si>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</si>
  <si>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</si>
  <si>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</si>
  <si>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</si>
  <si>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</si>
  <si>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</si>
  <si>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</si>
  <si>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</si>
  <si>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</si>
  <si>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</si>
  <si>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</si>
  <si>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</si>
  <si>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</si>
  <si>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</si>
  <si>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</si>
  <si>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</si>
  <si>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</si>
  <si>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</si>
  <si>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</si>
  <si>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</si>
  <si>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</si>
  <si>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</si>
  <si>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</si>
  <si>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</si>
  <si>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</si>
  <si>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</si>
  <si>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</si>
  <si>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</si>
  <si>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</si>
  <si>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</si>
  <si>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</si>
  <si>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</si>
  <si>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</si>
  <si>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</si>
  <si>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</si>
  <si>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</si>
  <si>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</si>
  <si>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</si>
  <si>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</si>
  <si>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</si>
  <si>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</si>
  <si>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</si>
  <si>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</si>
  <si>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</si>
  <si>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</si>
  <si>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</si>
  <si>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</si>
  <si>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</si>
  <si>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</si>
  <si>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</si>
  <si>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</si>
  <si>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</si>
  <si>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</si>
  <si>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</si>
  <si>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</si>
  <si>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</si>
  <si>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</si>
  <si>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</si>
  <si>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</si>
  <si>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</si>
  <si>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</si>
  <si>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</si>
  <si>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</si>
  <si>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</si>
  <si>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</si>
  <si>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</si>
  <si>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</si>
  <si>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</si>
  <si>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</si>
  <si>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</si>
  <si>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</si>
  <si>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</si>
  <si>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</si>
  <si>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</si>
  <si>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</si>
  <si>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</si>
  <si>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</si>
  <si>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</si>
  <si>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</si>
  <si>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</si>
  <si>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</si>
  <si>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</si>
  <si>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</si>
  <si>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</si>
  <si>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</si>
  <si>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</si>
  <si>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</si>
  <si>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</si>
  <si>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</si>
  <si>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</si>
  <si>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</si>
  <si>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</si>
  <si>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</si>
  <si>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</si>
  <si>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</si>
  <si>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</si>
  <si>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</si>
  <si>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</si>
  <si>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</si>
  <si>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</si>
  <si>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</si>
  <si>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</si>
  <si>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</si>
  <si>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</si>
  <si>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</si>
  <si>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</si>
  <si>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</si>
  <si>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</si>
  <si>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</si>
  <si>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</si>
  <si>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</si>
  <si>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</si>
  <si>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</si>
  <si>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</si>
  <si>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</si>
  <si>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</si>
  <si>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</si>
  <si>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</si>
  <si>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</si>
  <si>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</si>
  <si>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</si>
  <si>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</si>
  <si>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</si>
  <si>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</si>
  <si>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</si>
  <si>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</si>
  <si>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</si>
  <si>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</si>
  <si>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</si>
  <si>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</si>
  <si>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</si>
  <si>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</si>
  <si>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</si>
  <si>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</si>
  <si>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</si>
  <si>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</si>
  <si>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</si>
  <si>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</si>
  <si>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</si>
  <si>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</si>
  <si>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</si>
  <si>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</si>
  <si>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</si>
  <si>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</si>
  <si>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</si>
  <si>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</si>
  <si>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</si>
  <si>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</si>
  <si>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</si>
  <si>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</si>
  <si>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</si>
  <si>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</si>
  <si>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</si>
  <si>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</si>
  <si>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</si>
  <si>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t>п.5.1</t>
  </si>
  <si>
    <r>
      <t>1.</t>
    </r>
  </si>
  <si>
    <t>(1)</t>
  </si>
  <si>
    <t>2. </t>
  </si>
  <si>
    <r>
      <t>3.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</si>
  <si>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</si>
  <si>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</si>
  <si>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</si>
  <si>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</si>
  <si>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</si>
  <si>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6.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</si>
  <si>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</si>
  <si>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</si>
  <si>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</si>
  <si>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п.5.1 Методических указаний</t>
  </si>
  <si>
    <r>
      <t>8.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</si>
  <si>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</si>
  <si>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9.</t>
    </r>
  </si>
  <si>
    <t>* Информация предоставляется справочно.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</si>
  <si>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</si>
  <si>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</si>
  <si>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</si>
  <si>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</si>
  <si>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</si>
  <si>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</si>
  <si>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</si>
  <si>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</si>
  <si>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</si>
  <si>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</si>
  <si>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</si>
  <si>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</si>
  <si>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</si>
  <si>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</si>
  <si>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</si>
  <si>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4</t>
  </si>
  <si>
    <t>ФОРМА,</t>
  </si>
  <si>
    <t>ИСПОЛЬЗУЕМАЯ ДЛЯ РАСЧЕТА ОБОБЩЕННОГО ПОКАЗАТЕЛЯ
 УРОВНЯ НАДЕЖНОСТИ И КАЧЕСТВА ОКАЗЫВАЕМЫХ УСЛУГ</t>
  </si>
  <si>
    <t>январь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</si>
  <si>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</si>
  <si>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 а) регламенты оказания услуг и рассмотрения обращений заявителей и потребителей услуг, шт.</t>
  </si>
  <si>
    <t xml:space="preserve">1.2. б)наличие положения о деятельности структурного подразделения по работе </t>
  </si>
  <si>
    <t>1.2. в) должностные инструкции сотрудников, обслуживающих заявителей и потребителей услуг, шт.</t>
  </si>
  <si>
    <t>1.2. г) 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</si>
  <si>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2.1. Наличие единого телефонного номера для приема обращений потребителей услуг (наличие - 1, отсутствие - 0)</t>
  </si>
  <si>
    <t>2.2. 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</si>
  <si>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2.3. справочной системы для автоматизации обработки обращений потребителей услуг, поступивших по телефону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</si>
  <si>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</si>
  <si>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</si>
  <si>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</si>
  <si>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</si>
  <si>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</si>
  <si>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</si>
  <si>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</si>
  <si>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</si>
  <si>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</si>
  <si>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 Количество обращений,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</si>
  <si>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 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</si>
  <si>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 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</si>
  <si>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 Средняя продолжительность времени принятия мер по результатам обращения потребителя услуг, дней</t>
  </si>
  <si>
    <t>3.2. а) письменных опросов, шт. на 1000 потребителей услуг</t>
  </si>
  <si>
    <t>3.2. б)  электронной связи через сеть Интернет, шт. на 1000 потребителей услуг</t>
  </si>
  <si>
    <t>3.2. в) системы автоинформирования, 
шт. на 1000 потребителей услуг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</si>
  <si>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</si>
  <si>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</si>
  <si>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</si>
  <si>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Оценоч  ный балл</t>
  </si>
  <si>
    <t>۰Выравнивание нагрузок фаз в распределительных сетях 0,38 кВ</t>
  </si>
  <si>
    <t>۰Введение единого многоканального телефона по приему заявок</t>
  </si>
  <si>
    <t>۰Работа по созданию интернет приемной по приему заявок</t>
  </si>
  <si>
    <t xml:space="preserve">Организационные мероприятия:        ۰Проведение внеочередных осмотров оборудования трансформаторных подстанций         </t>
  </si>
  <si>
    <t>۰Замена проводов на большее сечение на перегруженных линиях КЛ-10 кВ, КЛ-6 кВ, КЛ-0,4 кВ, ВЛ-10 кВ, ВЛ-6 кВ, ВЛ-0,4 кВ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</si>
  <si>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</si>
  <si>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r>
      <t>Показатель уровня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</si>
  <si>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 xml:space="preserve">Среднее время, затраченное территориальной сетевой организацией на  направление проекта договора оказания услуг по передаче электрической энергии потребителю услуг (заявителю), дней </t>
  </si>
  <si>
    <t xml:space="preserve"> Среднее время,     необходимое для оборудования точки поставки       приборами учета с момента       подачи заявления потребителем услуг:                    </t>
  </si>
  <si>
    <t>1.3.</t>
  </si>
  <si>
    <t xml:space="preserve">1.1 Среднее время, затраченное территориальной сетевой организацией на  направление проекта договора оказания услуг по передаче электрической энергии потребителю услуг (заявителю), дней </t>
  </si>
  <si>
    <t>1.2. а)  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</si>
  <si>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б) для остальных потребителей услуг, дней</t>
  </si>
  <si>
    <t xml:space="preserve"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</si>
  <si>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</si>
  <si>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</si>
  <si>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 общего количества поступивших обращений, кроме физических лиц</t>
  </si>
  <si>
    <t xml:space="preserve"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</t>
  </si>
  <si>
    <t>Предлагаемое плановое значение   показателя уровня качества  обслуживания потребителей услуг  территориальными сетевыми  организациями</t>
  </si>
  <si>
    <t xml:space="preserve">ИСПОЛЬЗУЕМЫЕ ДЛЯ РАСЧЕТА ЗНАЧЕНИЯ ПОКАЗАТЕЛЯ УРОВНЯ
КАЧЕСТВА ОКАЗЫВАЕМЫХ УСЛУГ 
</t>
  </si>
  <si>
    <t xml:space="preserve">Число заявок на технологическое присоединение к сети,   поданных в соответствии с требованиями нормативных правовых актов, по которым сетевой организацией в соответствующий расчетный период направлен  проект договора об осуществлении технологического присоединения  заявителей к сети, шт. (N  заяв_тпр  )   </t>
  </si>
  <si>
    <t xml:space="preserve">Число заявок на технологическое присоединение к сети,    поданных в соответствии с требованиями нормативных  правовых актов, по которым сетевой организацией в     соответствующий расчетный период  направлен проект              договора об осуществлении технологического присоединения заявителей к сети с нарушением установленных сроков его  направления, шт. (N  нс    заяв_тпр  )            </t>
  </si>
  <si>
    <t xml:space="preserve">Число договоров об осуществлении технологического    присоединения заявителей к сети, исполненных в     соответствующем расчетном периоде, по которым имеется подписанный сторонами акт о технологическом              присоединении, шт. (N  сд_тпр )                </t>
  </si>
  <si>
    <t xml:space="preserve">Число договоров об осуществлении технологического   присоединения заявителей к сети, исполненных в    соответствующем расчетном периоде, по которым имеется  подписанный сторонами акт о технологическом   присоединении, по которым произошло нарушение   установленных сроков технологического   присоединения, шт. (N   нс          сд_тпр)           </t>
  </si>
  <si>
    <t>Число вступивших в законную силу решений       антимонопольного органа и (или) суда об установлении     нарушений сетевой организацией требований  антимонопольного законодательства Российской Федерации в части оказания услуг по технологическому присоединению в соответствующем расчетном    периоде, шт. (N    н_тпр )</t>
  </si>
  <si>
    <t>0</t>
  </si>
  <si>
    <t xml:space="preserve">Общее число заявок на технологическое присоединение  к сети, поданных заявителями в соответствующий  расчетный период, в десятках шт. (N  очз_тпр)    </t>
  </si>
  <si>
    <r>
      <t>Показатель уровня качества осуществляемого
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</si>
  <si>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(2.1)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</si>
  <si>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</si>
  <si>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(3.2)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</si>
  <si>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(территориальной сетевой организации)</t>
    </r>
  </si>
  <si>
    <t>10.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</si>
  <si>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(территориальной сетевой организации)</t>
    </r>
  </si>
  <si>
    <t>Для территориальной сетевой организации: альфа=0,65</t>
  </si>
  <si>
    <t>Для организации по управлению единой национальной (общероссийской) электрической сетью: бета=0,25</t>
  </si>
  <si>
    <t>3.коэффициент значимости показателя уровня качества оказываемых услуг, бета1</t>
  </si>
  <si>
    <t>Для территориальной сетевой организации: бета1=0,25</t>
  </si>
  <si>
    <t>4.коэффициент значимости показателя уровня качества оказываемых услуг, бета2</t>
  </si>
  <si>
    <t>Для территориальной сетевой организации: бета2=0,1</t>
  </si>
  <si>
    <r>
      <t>5.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</si>
  <si>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6.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</si>
  <si>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</si>
  <si>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r>
      <t>7.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</si>
  <si>
    <r>
      <t>8.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</si>
  <si>
    <t>9. обобщенный показатель уровня надежности и качества оказываемых услуг, Коб</t>
  </si>
  <si>
    <t xml:space="preserve"> -</t>
  </si>
  <si>
    <t>۰Сокращение времени на подготовку договоров на технологическое присоединение и технических условий                                 ۰Сокращение времени технологического    присоединения заявителей к сети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</si>
  <si>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 за 2015 год (мкр.Солнцево-Парк")</t>
  </si>
  <si>
    <t xml:space="preserve">                         Генеральный директор                                                       Г.М. Крук</t>
  </si>
  <si>
    <t>АО "Королевская электросеть (мкр.Солнцево-Парк")</t>
  </si>
  <si>
    <t>Максимальное за расчетный период 2014 г. число точек присоединения</t>
  </si>
  <si>
    <r>
      <t xml:space="preserve">                    </t>
    </r>
    <r>
      <rPr>
        <b/>
        <sz val="12"/>
        <rFont val="Times New Roman"/>
        <family val="1"/>
      </rPr>
      <t xml:space="preserve">    Генеральный директор                                                       Г.М. Крук</t>
    </r>
  </si>
  <si>
    <t>АО "Королевская электросеть" (мкр.Солнцево-Парк")</t>
  </si>
  <si>
    <t xml:space="preserve">2015год </t>
  </si>
  <si>
    <t xml:space="preserve">2016год </t>
  </si>
  <si>
    <t xml:space="preserve">2017год </t>
  </si>
  <si>
    <t xml:space="preserve">2018год </t>
  </si>
  <si>
    <t xml:space="preserve">2019год </t>
  </si>
  <si>
    <t xml:space="preserve">                        Генеральный директор                                                       Г.М. Крук </t>
  </si>
  <si>
    <t>Форма 1.3 - Предложения электросетевой организации по плановым значениям показателей надежности и качества услуг на каждый  расчетный период регулирования в пределах долгосрочного периода регулирования * (для долгосрочных периодов регулирования, начавшихся с 2014 года)</t>
  </si>
  <si>
    <t xml:space="preserve"> ۰Проведение внеочередных обходов трасс кабельных линий</t>
  </si>
  <si>
    <t>Технические мероприятия:    ۰Проведение работ по проверке релейной защиты и автоматики</t>
  </si>
  <si>
    <t>АО "Королевская электросеть" 2015 год</t>
  </si>
  <si>
    <t xml:space="preserve">АО "Королевская электросеть" </t>
  </si>
  <si>
    <t>2015год</t>
  </si>
  <si>
    <t>2016год</t>
  </si>
  <si>
    <t>2017год</t>
  </si>
  <si>
    <t>2018год</t>
  </si>
  <si>
    <t>2019год</t>
  </si>
  <si>
    <t>Форма 3.1 - Отчетные данные по выполнению заявок на технологическое
 присоединение к сети, в период 2015г.</t>
  </si>
  <si>
    <t>Показатель качества рассмотрения заявок на технологическое присоединение к сети (П заявтпр)</t>
  </si>
  <si>
    <t xml:space="preserve">                        Генеральный директор                                                        Г.М. Крук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</si>
  <si>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2015г.</t>
  </si>
  <si>
    <t>АО "Королевская электросеть"  (мкр.Солнцево-Парк")</t>
  </si>
  <si>
    <t>Показатель качества исполнения договоров об осуществлении технологического присоединения к сети (П нс тпр)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</si>
  <si>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, в период 2015г.</t>
  </si>
  <si>
    <t>Форма 4.1 – Показатели уровня надежности и уровня качества оказываемых услуг электросетевой организации 2015 год</t>
  </si>
  <si>
    <t>Форма 4.2 - Расчет обобщенного показателя уровня надежности и качества оказываемых услуг 2015 год</t>
  </si>
  <si>
    <t>Форма 8.1</t>
  </si>
  <si>
    <t xml:space="preserve">Форма.8.1 Журнал  учета  данных   первичной  информации  по  всем прекращениям   передачи  электрической  энергии  произошедших  на  объектах электросетевых организаций за 2015 год  АО "Королевская электросеть" (мкр.Солнцево-Парк")
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</si>
  <si>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</si>
  <si>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</si>
  <si>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</si>
  <si>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</si>
  <si>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</si>
  <si>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</si>
  <si>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</si>
  <si>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</si>
  <si>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</si>
  <si>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</si>
  <si>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</si>
  <si>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</si>
  <si>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</si>
  <si>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</si>
  <si>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</si>
  <si>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</si>
  <si>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Помощь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</si>
  <si>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</si>
  <si>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</si>
  <si>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</si>
  <si>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90 15)</t>
  </si>
  <si>
    <t>Всего (сумма граф 250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</si>
  <si>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</si>
  <si>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</si>
  <si>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</si>
  <si>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</si>
  <si>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</si>
  <si>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</si>
  <si>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170 21)</t>
  </si>
  <si>
    <t>полное</t>
  </si>
  <si>
    <t>частичное</t>
  </si>
  <si>
    <t>АО "КЭС"</t>
  </si>
  <si>
    <t>Журнал                                    отключений</t>
  </si>
  <si>
    <t>Генеральный директор                                                                          Г.М.Крук</t>
  </si>
  <si>
    <t xml:space="preserve"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 нарушения электроснабжения потребителей и средней частоты прерывания </t>
  </si>
  <si>
    <t>Наименование электросетевой организации</t>
  </si>
  <si>
    <t>№пп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</si>
  <si>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</si>
  <si>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</si>
  <si>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</si>
  <si>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</si>
  <si>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</si>
  <si>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</si>
  <si>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(Пsaidi), час.</t>
  </si>
  <si>
    <t>Средняя частота прерывания электроснабжения потребителей (Пsaifi), шт.</t>
  </si>
  <si>
    <t>Генеральный директор                                           Г.М.Крук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</si>
  <si>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</si>
  <si>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</si>
  <si>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</si>
  <si>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</si>
  <si>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</si>
  <si>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</si>
  <si>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</si>
  <si>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</si>
  <si>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</si>
  <si>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РТП 921(1) сек.1-РТП 922(2) сек.1</t>
  </si>
  <si>
    <t>РТП 921(1) сек.2-ТП 924(2) сек.2</t>
  </si>
  <si>
    <t>ТП 928(6) сек.1-ТП 926(4) сек.1</t>
  </si>
  <si>
    <t>ТП 924(2) сек.1-ТП 925(3) сек.1</t>
  </si>
  <si>
    <t>ТП 924(2) сек.2-ТП 925(3) сек.2</t>
  </si>
  <si>
    <t>РТП 921(1) сек.1-РТП 924(2) сек.1</t>
  </si>
  <si>
    <t>ТП 927(5) сек.1-ТП 923(1) сек.1</t>
  </si>
  <si>
    <t>ТП 926(4) сек.2-ТП 927(5) сек.2</t>
  </si>
  <si>
    <t>ТП 923(1) сек.1-РТП 921(1) сек.1</t>
  </si>
  <si>
    <t>ТП 929(15) сек.2-ТП 9210(16) сек.2</t>
  </si>
  <si>
    <t>ТП 9213(19) сек.2-ТП 9212(18) сек.2</t>
  </si>
  <si>
    <t>ТП 9212(18) сек.1-РТП 922(2) сек.1</t>
  </si>
  <si>
    <t>04.11..2015</t>
  </si>
  <si>
    <t>ЛЭП</t>
  </si>
  <si>
    <t>Σ24:15</t>
  </si>
  <si>
    <t>24ч15мин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</si>
</sst>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"/>
    <numFmt numFmtId="165" formatCode="#,##0.0000000000000"/>
    <numFmt numFmtId="166" formatCode="#,##0.000000000000"/>
    <numFmt numFmtId="167" formatCode="#,##0.00000000000"/>
    <numFmt numFmtId="168" formatCode="#,##0.0000000000"/>
    <numFmt numFmtId="169" formatCode="#,##0.000000000"/>
    <numFmt numFmtId="170" formatCode="#,##0.00000000"/>
    <numFmt numFmtId="171" formatCode="#,##0.0000000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400]h:mm:ss\ AM/PM"/>
    <numFmt numFmtId="181" formatCode="[h]:mm:ss;@"/>
    <numFmt numFmtId="182" formatCode="0.0%"/>
    <numFmt numFmtId="183" formatCode="0.000%"/>
    <numFmt numFmtId="184" formatCode="0.000000000"/>
    <numFmt numFmtId="185" formatCode="#,##0.000"/>
    <numFmt numFmtId="186" formatCode="#,##0.0000"/>
    <numFmt numFmtId="187" formatCode="#,##0.0"/>
    <numFmt numFmtId="188" formatCode="h:mm;@"/>
    <numFmt numFmtId="189" formatCode="[$-3000401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8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2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2"/>
    </font>
    <font>
      <sz val="11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2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left"/>
    </xf>
    <xf numFmtId="16" fontId="1" fillId="0" borderId="28" xfId="0" applyNumberFormat="1" applyFont="1" applyBorder="1" applyAlignment="1">
      <alignment horizontal="center" vertical="top"/>
    </xf>
    <xf numFmtId="16" fontId="1" fillId="0" borderId="28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Continuous" wrapText="1"/>
    </xf>
    <xf numFmtId="0" fontId="2" fillId="0" borderId="38" xfId="0" applyFont="1" applyBorder="1" applyAlignment="1">
      <alignment horizontal="centerContinuous" wrapText="1"/>
    </xf>
    <xf numFmtId="0" fontId="6" fillId="0" borderId="39" xfId="0" applyFont="1" applyBorder="1" applyAlignment="1">
      <alignment horizontal="centerContinuous" vertical="center" wrapText="1"/>
    </xf>
    <xf numFmtId="0" fontId="1" fillId="0" borderId="40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9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left" wrapText="1"/>
    </xf>
    <xf numFmtId="0" fontId="9" fillId="0" borderId="4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29" xfId="0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0" fontId="1" fillId="0" borderId="10" xfId="55" applyNumberFormat="1" applyFont="1" applyFill="1" applyBorder="1" applyAlignment="1">
      <alignment horizontal="center" vertical="center"/>
    </xf>
    <xf numFmtId="9" fontId="1" fillId="0" borderId="10" xfId="55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10" xfId="55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0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1" fillId="0" borderId="47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1" fillId="0" borderId="42" xfId="0" applyNumberFormat="1" applyFont="1" applyBorder="1" applyAlignment="1">
      <alignment horizontal="centerContinuous" vertical="center"/>
    </xf>
    <xf numFmtId="0" fontId="1" fillId="0" borderId="47" xfId="0" applyNumberFormat="1" applyFont="1" applyBorder="1" applyAlignment="1">
      <alignment horizontal="centerContinuous" vertical="center"/>
    </xf>
    <xf numFmtId="0" fontId="1" fillId="0" borderId="3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3" fillId="34" borderId="48" xfId="0" applyFont="1" applyFill="1" applyBorder="1" applyAlignment="1">
      <alignment vertical="center" wrapText="1"/>
    </xf>
    <xf numFmtId="0" fontId="23" fillId="0" borderId="48" xfId="0" applyFont="1" applyBorder="1" applyAlignment="1">
      <alignment vertical="top" wrapText="1"/>
    </xf>
    <xf numFmtId="0" fontId="3" fillId="34" borderId="17" xfId="0" applyFont="1" applyFill="1" applyBorder="1" applyAlignment="1">
      <alignment vertical="center" wrapText="1"/>
    </xf>
    <xf numFmtId="0" fontId="23" fillId="0" borderId="17" xfId="0" applyFont="1" applyBorder="1" applyAlignment="1">
      <alignment vertical="top" wrapText="1"/>
    </xf>
    <xf numFmtId="0" fontId="3" fillId="34" borderId="17" xfId="0" applyFont="1" applyFill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top" wrapText="1"/>
    </xf>
    <xf numFmtId="0" fontId="23" fillId="0" borderId="40" xfId="0" applyFont="1" applyBorder="1" applyAlignment="1">
      <alignment vertical="top" wrapText="1"/>
    </xf>
    <xf numFmtId="177" fontId="3" fillId="0" borderId="46" xfId="0" applyNumberFormat="1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79" fontId="75" fillId="0" borderId="10" xfId="0" applyNumberFormat="1" applyFont="1" applyFill="1" applyBorder="1" applyAlignment="1">
      <alignment horizontal="center" vertical="center"/>
    </xf>
    <xf numFmtId="10" fontId="75" fillId="0" borderId="10" xfId="55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38" xfId="0" applyFont="1" applyBorder="1" applyAlignment="1">
      <alignment horizontal="justify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center"/>
    </xf>
    <xf numFmtId="0" fontId="1" fillId="0" borderId="44" xfId="0" applyFont="1" applyBorder="1" applyAlignment="1">
      <alignment wrapText="1"/>
    </xf>
    <xf numFmtId="0" fontId="1" fillId="0" borderId="3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189" fontId="1" fillId="0" borderId="14" xfId="0" applyNumberFormat="1" applyFont="1" applyBorder="1" applyAlignment="1">
      <alignment horizontal="left" vertical="center" wrapText="1"/>
    </xf>
    <xf numFmtId="0" fontId="76" fillId="0" borderId="0" xfId="0" applyFont="1" applyAlignment="1">
      <alignment horizontal="left"/>
    </xf>
    <xf numFmtId="0" fontId="77" fillId="0" borderId="0" xfId="0" applyNumberFormat="1" applyFont="1" applyBorder="1" applyAlignment="1">
      <alignment horizontal="left"/>
    </xf>
    <xf numFmtId="0" fontId="76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52" xfId="0" applyNumberFormat="1" applyFont="1" applyBorder="1" applyAlignment="1">
      <alignment horizontal="centerContinuous" vertical="center"/>
    </xf>
    <xf numFmtId="0" fontId="1" fillId="0" borderId="53" xfId="0" applyNumberFormat="1" applyFont="1" applyBorder="1" applyAlignment="1">
      <alignment horizontal="center" wrapText="1"/>
    </xf>
    <xf numFmtId="175" fontId="76" fillId="0" borderId="0" xfId="0" applyNumberFormat="1" applyFont="1" applyBorder="1" applyAlignment="1">
      <alignment horizontal="left"/>
    </xf>
    <xf numFmtId="0" fontId="73" fillId="0" borderId="0" xfId="0" applyFont="1" applyAlignment="1">
      <alignment/>
    </xf>
    <xf numFmtId="0" fontId="78" fillId="0" borderId="0" xfId="0" applyFont="1" applyAlignment="1">
      <alignment vertical="center"/>
    </xf>
    <xf numFmtId="0" fontId="23" fillId="0" borderId="10" xfId="0" applyFont="1" applyBorder="1" applyAlignment="1">
      <alignment vertical="top" wrapText="1"/>
    </xf>
    <xf numFmtId="186" fontId="1" fillId="0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wrapText="1" indent="2"/>
    </xf>
    <xf numFmtId="0" fontId="76" fillId="0" borderId="29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wrapText="1" indent="2"/>
    </xf>
    <xf numFmtId="9" fontId="76" fillId="0" borderId="10" xfId="55" applyNumberFormat="1" applyFont="1" applyFill="1" applyBorder="1" applyAlignment="1">
      <alignment horizontal="center" vertical="center"/>
    </xf>
    <xf numFmtId="178" fontId="1" fillId="0" borderId="10" xfId="5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78" fillId="0" borderId="0" xfId="0" applyFont="1" applyFill="1" applyAlignment="1">
      <alignment horizontal="centerContinuous" vertical="center"/>
    </xf>
    <xf numFmtId="0" fontId="77" fillId="0" borderId="13" xfId="0" applyFont="1" applyFill="1" applyBorder="1" applyAlignment="1">
      <alignment horizontal="centerContinuous" vertical="center"/>
    </xf>
    <xf numFmtId="0" fontId="76" fillId="0" borderId="0" xfId="0" applyFont="1" applyFill="1" applyAlignment="1">
      <alignment horizontal="left" vertical="center"/>
    </xf>
    <xf numFmtId="9" fontId="76" fillId="0" borderId="10" xfId="55" applyFont="1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0" borderId="46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1" fontId="79" fillId="0" borderId="0" xfId="0" applyNumberFormat="1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Font="1" applyAlignment="1">
      <alignment/>
    </xf>
    <xf numFmtId="1" fontId="2" fillId="0" borderId="15" xfId="0" applyNumberFormat="1" applyFont="1" applyBorder="1" applyAlignment="1">
      <alignment horizontal="center" vertical="center" textRotation="90"/>
    </xf>
    <xf numFmtId="1" fontId="2" fillId="0" borderId="15" xfId="0" applyNumberFormat="1" applyFont="1" applyBorder="1" applyAlignment="1">
      <alignment vertical="center" textRotation="90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vertical="center"/>
    </xf>
    <xf numFmtId="2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textRotation="90"/>
    </xf>
    <xf numFmtId="0" fontId="77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1" fontId="80" fillId="0" borderId="0" xfId="0" applyNumberFormat="1" applyFont="1" applyBorder="1" applyAlignment="1">
      <alignment horizontal="center" vertical="center"/>
    </xf>
    <xf numFmtId="1" fontId="80" fillId="0" borderId="0" xfId="0" applyNumberFormat="1" applyFont="1" applyBorder="1" applyAlignment="1">
      <alignment vertical="center"/>
    </xf>
    <xf numFmtId="2" fontId="79" fillId="0" borderId="0" xfId="0" applyNumberFormat="1" applyFont="1" applyBorder="1" applyAlignment="1">
      <alignment/>
    </xf>
    <xf numFmtId="20" fontId="2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 vertical="center" textRotation="90" wrapText="1"/>
    </xf>
    <xf numFmtId="14" fontId="7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6" fillId="0" borderId="29" xfId="0" applyFont="1" applyBorder="1" applyAlignment="1">
      <alignment horizontal="center" vertical="center" wrapText="1"/>
    </xf>
    <xf numFmtId="10" fontId="6" fillId="0" borderId="2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20" fontId="81" fillId="0" borderId="0" xfId="0" applyNumberFormat="1" applyFont="1" applyBorder="1" applyAlignment="1">
      <alignment horizontal="center" vertical="center" wrapText="1"/>
    </xf>
    <xf numFmtId="14" fontId="81" fillId="0" borderId="0" xfId="0" applyNumberFormat="1" applyFont="1" applyBorder="1" applyAlignment="1">
      <alignment horizontal="center" vertical="center" wrapText="1"/>
    </xf>
    <xf numFmtId="20" fontId="2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81" fillId="0" borderId="10" xfId="0" applyNumberFormat="1" applyFont="1" applyBorder="1" applyAlignment="1">
      <alignment horizontal="center" vertical="center" wrapText="1"/>
    </xf>
    <xf numFmtId="20" fontId="81" fillId="0" borderId="10" xfId="0" applyNumberFormat="1" applyFont="1" applyBorder="1" applyAlignment="1">
      <alignment horizontal="center" vertical="center" wrapText="1"/>
    </xf>
    <xf numFmtId="20" fontId="81" fillId="0" borderId="14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81" fillId="0" borderId="10" xfId="0" applyNumberFormat="1" applyFont="1" applyFill="1" applyBorder="1" applyAlignment="1">
      <alignment horizontal="center" vertical="center" wrapText="1"/>
    </xf>
    <xf numFmtId="20" fontId="81" fillId="0" borderId="10" xfId="0" applyNumberFormat="1" applyFont="1" applyFill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/>
    </xf>
    <xf numFmtId="0" fontId="76" fillId="0" borderId="0" xfId="0" applyNumberFormat="1" applyFont="1" applyBorder="1" applyAlignment="1">
      <alignment horizontal="left" vertical="center"/>
    </xf>
    <xf numFmtId="0" fontId="7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/>
    </xf>
    <xf numFmtId="0" fontId="77" fillId="0" borderId="29" xfId="0" applyNumberFormat="1" applyFont="1" applyBorder="1" applyAlignment="1">
      <alignment horizontal="center" vertical="center"/>
    </xf>
    <xf numFmtId="0" fontId="81" fillId="0" borderId="28" xfId="0" applyNumberFormat="1" applyFont="1" applyBorder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0" fontId="81" fillId="0" borderId="29" xfId="0" applyNumberFormat="1" applyFont="1" applyBorder="1" applyAlignment="1">
      <alignment horizontal="center" vertical="center"/>
    </xf>
    <xf numFmtId="0" fontId="77" fillId="0" borderId="30" xfId="0" applyNumberFormat="1" applyFont="1" applyBorder="1" applyAlignment="1">
      <alignment horizontal="center" vertical="center"/>
    </xf>
    <xf numFmtId="0" fontId="77" fillId="0" borderId="31" xfId="0" applyNumberFormat="1" applyFont="1" applyBorder="1" applyAlignment="1">
      <alignment horizontal="left" vertical="top"/>
    </xf>
    <xf numFmtId="3" fontId="77" fillId="0" borderId="31" xfId="0" applyNumberFormat="1" applyFont="1" applyBorder="1" applyAlignment="1">
      <alignment horizontal="left" vertical="center"/>
    </xf>
    <xf numFmtId="0" fontId="82" fillId="0" borderId="32" xfId="0" applyFont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/>
    </xf>
    <xf numFmtId="20" fontId="2" fillId="0" borderId="10" xfId="0" applyNumberFormat="1" applyFont="1" applyBorder="1" applyAlignment="1">
      <alignment horizontal="center" vertical="center"/>
    </xf>
    <xf numFmtId="49" fontId="82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177" fontId="77" fillId="0" borderId="0" xfId="0" applyNumberFormat="1" applyFont="1" applyBorder="1" applyAlignment="1">
      <alignment vertical="center"/>
    </xf>
    <xf numFmtId="20" fontId="77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80" fillId="0" borderId="0" xfId="0" applyNumberFormat="1" applyFont="1" applyAlignment="1">
      <alignment vertical="center"/>
    </xf>
    <xf numFmtId="0" fontId="77" fillId="0" borderId="10" xfId="0" applyNumberFormat="1" applyFont="1" applyBorder="1" applyAlignment="1">
      <alignment horizontal="left"/>
    </xf>
    <xf numFmtId="178" fontId="1" fillId="0" borderId="32" xfId="0" applyNumberFormat="1" applyFont="1" applyBorder="1" applyAlignment="1">
      <alignment horizontal="center"/>
    </xf>
    <xf numFmtId="185" fontId="76" fillId="0" borderId="0" xfId="0" applyNumberFormat="1" applyFont="1" applyBorder="1" applyAlignment="1">
      <alignment horizontal="centerContinuous" vertical="center"/>
    </xf>
    <xf numFmtId="1" fontId="80" fillId="0" borderId="0" xfId="0" applyNumberFormat="1" applyFont="1" applyAlignment="1">
      <alignment vertical="center"/>
    </xf>
    <xf numFmtId="14" fontId="77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14" fontId="77" fillId="0" borderId="10" xfId="0" applyNumberFormat="1" applyFont="1" applyBorder="1" applyAlignment="1">
      <alignment horizontal="left" vertical="center" wrapText="1"/>
    </xf>
    <xf numFmtId="20" fontId="77" fillId="0" borderId="10" xfId="0" applyNumberFormat="1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188" fontId="82" fillId="0" borderId="10" xfId="0" applyNumberFormat="1" applyFont="1" applyBorder="1" applyAlignment="1">
      <alignment horizontal="center" vertical="center"/>
    </xf>
    <xf numFmtId="14" fontId="77" fillId="0" borderId="10" xfId="0" applyNumberFormat="1" applyFont="1" applyBorder="1" applyAlignment="1">
      <alignment vertical="top" wrapText="1"/>
    </xf>
    <xf numFmtId="20" fontId="77" fillId="0" borderId="10" xfId="0" applyNumberFormat="1" applyFont="1" applyBorder="1" applyAlignment="1">
      <alignment vertical="top" wrapText="1"/>
    </xf>
    <xf numFmtId="0" fontId="77" fillId="0" borderId="10" xfId="0" applyFont="1" applyBorder="1" applyAlignment="1">
      <alignment horizontal="left" vertical="top" wrapText="1"/>
    </xf>
    <xf numFmtId="14" fontId="77" fillId="0" borderId="10" xfId="0" applyNumberFormat="1" applyFont="1" applyBorder="1" applyAlignment="1">
      <alignment horizontal="center" vertical="center" wrapText="1"/>
    </xf>
    <xf numFmtId="20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/>
    </xf>
    <xf numFmtId="20" fontId="81" fillId="0" borderId="10" xfId="0" applyNumberFormat="1" applyFont="1" applyBorder="1" applyAlignment="1">
      <alignment horizontal="center" vertical="center"/>
    </xf>
    <xf numFmtId="20" fontId="82" fillId="0" borderId="10" xfId="0" applyNumberFormat="1" applyFont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wrapText="1"/>
    </xf>
    <xf numFmtId="0" fontId="77" fillId="0" borderId="29" xfId="0" applyNumberFormat="1" applyFont="1" applyBorder="1" applyAlignment="1">
      <alignment horizontal="left"/>
    </xf>
    <xf numFmtId="0" fontId="77" fillId="0" borderId="28" xfId="0" applyNumberFormat="1" applyFont="1" applyBorder="1" applyAlignment="1">
      <alignment horizontal="center" vertical="center"/>
    </xf>
    <xf numFmtId="20" fontId="77" fillId="0" borderId="29" xfId="0" applyNumberFormat="1" applyFont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/>
    </xf>
    <xf numFmtId="0" fontId="76" fillId="0" borderId="56" xfId="0" applyFont="1" applyFill="1" applyBorder="1" applyAlignment="1">
      <alignment horizontal="left"/>
    </xf>
    <xf numFmtId="0" fontId="81" fillId="0" borderId="28" xfId="0" applyNumberFormat="1" applyFont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/>
    </xf>
    <xf numFmtId="0" fontId="81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horizontal="center"/>
    </xf>
    <xf numFmtId="186" fontId="1" fillId="0" borderId="55" xfId="0" applyNumberFormat="1" applyFont="1" applyFill="1" applyBorder="1" applyAlignment="1">
      <alignment horizontal="center" vertical="center"/>
    </xf>
    <xf numFmtId="186" fontId="1" fillId="0" borderId="50" xfId="0" applyNumberFormat="1" applyFont="1" applyFill="1" applyBorder="1" applyAlignment="1">
      <alignment horizontal="center" vertical="center"/>
    </xf>
    <xf numFmtId="177" fontId="1" fillId="0" borderId="46" xfId="0" applyNumberFormat="1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horizontal="center" vertical="center"/>
    </xf>
    <xf numFmtId="177" fontId="1" fillId="0" borderId="45" xfId="0" applyNumberFormat="1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1" fillId="0" borderId="48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177" fontId="1" fillId="0" borderId="48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86" fontId="1" fillId="0" borderId="48" xfId="0" applyNumberFormat="1" applyFont="1" applyFill="1" applyBorder="1" applyAlignment="1">
      <alignment horizontal="center" vertical="center"/>
    </xf>
    <xf numFmtId="186" fontId="1" fillId="0" borderId="17" xfId="0" applyNumberFormat="1" applyFont="1" applyFill="1" applyBorder="1" applyAlignment="1">
      <alignment horizontal="center" vertical="center"/>
    </xf>
    <xf numFmtId="186" fontId="1" fillId="0" borderId="64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40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6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2" fillId="0" borderId="14" xfId="0" applyNumberFormat="1" applyFont="1" applyBorder="1" applyAlignment="1">
      <alignment horizontal="center" textRotation="90" wrapText="1"/>
    </xf>
    <xf numFmtId="1" fontId="2" fillId="0" borderId="20" xfId="0" applyNumberFormat="1" applyFont="1" applyBorder="1" applyAlignment="1">
      <alignment horizontal="center" textRotation="90" wrapText="1"/>
    </xf>
    <xf numFmtId="1" fontId="2" fillId="0" borderId="12" xfId="0" applyNumberFormat="1" applyFont="1" applyBorder="1" applyAlignment="1">
      <alignment horizontal="center" vertical="center" textRotation="90"/>
    </xf>
    <xf numFmtId="1" fontId="2" fillId="0" borderId="44" xfId="0" applyNumberFormat="1" applyFont="1" applyBorder="1" applyAlignment="1">
      <alignment horizontal="center" vertical="center" textRotation="90"/>
    </xf>
    <xf numFmtId="1" fontId="2" fillId="0" borderId="17" xfId="0" applyNumberFormat="1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17" xfId="0" applyFont="1" applyBorder="1" applyAlignment="1">
      <alignment vertical="center" textRotation="90" wrapText="1"/>
    </xf>
    <xf numFmtId="0" fontId="2" fillId="0" borderId="20" xfId="0" applyFont="1" applyBorder="1" applyAlignment="1">
      <alignment vertical="center" textRotation="90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79" fillId="0" borderId="16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9">
      <selection activeCell="A37" sqref="A37:H37"/>
    </sheetView>
  </sheetViews>
  <sheetFormatPr defaultColWidth="10.75390625" defaultRowHeight="12.75"/>
  <cols>
    <col min="1" max="1" width="9.625" style="355" customWidth="1"/>
    <col min="2" max="2" width="12.00390625" style="355" customWidth="1"/>
    <col min="3" max="3" width="6.75390625" style="355" customWidth="1"/>
    <col min="4" max="4" width="11.875" style="355" customWidth="1"/>
    <col min="5" max="5" width="6.375" style="355" customWidth="1"/>
    <col min="6" max="6" width="34.875" style="355" customWidth="1"/>
    <col min="7" max="7" width="22.875" style="355" customWidth="1"/>
    <col min="8" max="8" width="27.25390625" style="355" customWidth="1"/>
    <col min="9" max="9" width="19.375" style="355" customWidth="1"/>
    <col min="10" max="16384" width="10.75390625" style="355" customWidth="1"/>
  </cols>
  <sheetData>
    <row r="1" spans="1:8" ht="12">
      <c r="A1" s="11"/>
      <c r="B1" s="11"/>
      <c r="C1" s="11"/>
      <c r="D1" s="11"/>
      <c r="E1" s="11"/>
      <c r="F1" s="11"/>
      <c r="G1" s="11"/>
      <c r="H1" s="11"/>
    </row>
    <row r="2" spans="1:8" s="252" customFormat="1" ht="11.25" customHeight="1">
      <c r="A2" s="5"/>
      <c r="B2" s="5"/>
      <c r="C2" s="5"/>
      <c r="D2" s="5"/>
      <c r="E2" s="5"/>
      <c r="F2" s="5"/>
      <c r="G2" s="5" t="s">
        <v>79</v>
      </c>
      <c r="H2" s="5"/>
    </row>
    <row r="3" spans="1:8" s="252" customFormat="1" ht="11.25" customHeight="1">
      <c r="A3" s="5"/>
      <c r="B3" s="5"/>
      <c r="C3" s="5"/>
      <c r="D3" s="5"/>
      <c r="E3" s="5"/>
      <c r="F3" s="5"/>
      <c r="G3" s="5" t="s">
        <v>17</v>
      </c>
      <c r="H3" s="5"/>
    </row>
    <row r="4" spans="1:8" s="252" customFormat="1" ht="11.25" customHeight="1">
      <c r="A4" s="5"/>
      <c r="B4" s="5"/>
      <c r="C4" s="5"/>
      <c r="D4" s="5"/>
      <c r="E4" s="5"/>
      <c r="F4" s="5"/>
      <c r="G4" s="5" t="s">
        <v>18</v>
      </c>
      <c r="H4" s="5"/>
    </row>
    <row r="5" spans="1:8" s="252" customFormat="1" ht="11.25" customHeight="1">
      <c r="A5" s="5"/>
      <c r="B5" s="5"/>
      <c r="C5" s="5"/>
      <c r="D5" s="5"/>
      <c r="E5" s="5"/>
      <c r="F5" s="5"/>
      <c r="G5" s="5" t="s">
        <v>19</v>
      </c>
      <c r="H5" s="5"/>
    </row>
    <row r="6" spans="1:8" s="252" customFormat="1" ht="11.25" customHeight="1">
      <c r="A6" s="5"/>
      <c r="B6" s="5"/>
      <c r="C6" s="5"/>
      <c r="D6" s="5"/>
      <c r="E6" s="5"/>
      <c r="F6" s="5"/>
      <c r="G6" s="5" t="s">
        <v>20</v>
      </c>
      <c r="H6" s="5"/>
    </row>
    <row r="7" spans="1:8" s="252" customFormat="1" ht="11.25" customHeight="1">
      <c r="A7" s="5"/>
      <c r="B7" s="5"/>
      <c r="C7" s="5"/>
      <c r="D7" s="5"/>
      <c r="E7" s="5"/>
      <c r="F7" s="5"/>
      <c r="G7" s="5" t="s">
        <v>21</v>
      </c>
      <c r="H7" s="5"/>
    </row>
    <row r="8" spans="1:8" s="252" customFormat="1" ht="13.5" customHeight="1">
      <c r="A8" s="5"/>
      <c r="B8" s="5"/>
      <c r="C8" s="5"/>
      <c r="D8" s="5"/>
      <c r="E8" s="5"/>
      <c r="F8" s="5"/>
      <c r="G8" s="5"/>
      <c r="H8" s="5"/>
    </row>
    <row r="9" spans="1:8" s="252" customFormat="1" ht="13.5" customHeight="1">
      <c r="A9" s="416" t="s">
        <v>68</v>
      </c>
      <c r="B9" s="416"/>
      <c r="C9" s="416"/>
      <c r="D9" s="416"/>
      <c r="E9" s="416"/>
      <c r="F9" s="416"/>
      <c r="G9" s="416"/>
      <c r="H9" s="416"/>
    </row>
    <row r="10" spans="1:8" s="252" customFormat="1" ht="13.5" customHeight="1">
      <c r="A10" s="416" t="s">
        <v>80</v>
      </c>
      <c r="B10" s="416"/>
      <c r="C10" s="416"/>
      <c r="D10" s="416"/>
      <c r="E10" s="416"/>
      <c r="F10" s="416"/>
      <c r="G10" s="416"/>
      <c r="H10" s="416"/>
    </row>
    <row r="11" spans="1:8" s="252" customFormat="1" ht="16.5" customHeight="1">
      <c r="A11" s="5"/>
      <c r="B11" s="5"/>
      <c r="C11" s="5"/>
      <c r="D11" s="5"/>
      <c r="E11" s="5"/>
      <c r="F11" s="5"/>
      <c r="G11" s="5"/>
      <c r="H11" s="5"/>
    </row>
    <row r="12" spans="1:8" s="252" customFormat="1" ht="32.25" customHeight="1">
      <c r="A12" s="417" t="s">
        <v>354</v>
      </c>
      <c r="B12" s="417"/>
      <c r="C12" s="417"/>
      <c r="D12" s="417"/>
      <c r="E12" s="417"/>
      <c r="F12" s="417"/>
      <c r="G12" s="417"/>
      <c r="H12" s="417"/>
    </row>
    <row r="13" spans="1:8" s="252" customFormat="1" ht="13.5" customHeight="1" thickBot="1">
      <c r="A13" s="5"/>
      <c r="B13" s="5"/>
      <c r="C13" s="5"/>
      <c r="D13" s="5"/>
      <c r="E13" s="5"/>
      <c r="F13" s="5"/>
      <c r="G13" s="5"/>
      <c r="H13" s="356"/>
    </row>
    <row r="14" spans="1:8" s="252" customFormat="1" ht="98.25" customHeight="1" thickBot="1">
      <c r="A14" s="357" t="s">
        <v>22</v>
      </c>
      <c r="B14" s="418" t="s">
        <v>81</v>
      </c>
      <c r="C14" s="419"/>
      <c r="D14" s="419"/>
      <c r="E14" s="419"/>
      <c r="F14" s="420"/>
      <c r="G14" s="358" t="s">
        <v>82</v>
      </c>
      <c r="H14" s="359" t="s">
        <v>83</v>
      </c>
    </row>
    <row r="15" spans="1:8" s="252" customFormat="1" ht="12">
      <c r="A15" s="360">
        <v>1</v>
      </c>
      <c r="B15" s="421">
        <v>2</v>
      </c>
      <c r="C15" s="422"/>
      <c r="D15" s="422"/>
      <c r="E15" s="422"/>
      <c r="F15" s="423"/>
      <c r="G15" s="361">
        <v>3</v>
      </c>
      <c r="H15" s="362">
        <v>4</v>
      </c>
    </row>
    <row r="16" spans="1:8" s="252" customFormat="1" ht="12">
      <c r="A16" s="424" t="s">
        <v>277</v>
      </c>
      <c r="B16" s="425"/>
      <c r="C16" s="425"/>
      <c r="D16" s="425"/>
      <c r="E16" s="425"/>
      <c r="F16" s="425"/>
      <c r="G16" s="425"/>
      <c r="H16" s="426"/>
    </row>
    <row r="17" spans="1:8" s="252" customFormat="1" ht="39" customHeight="1">
      <c r="A17" s="364">
        <v>1</v>
      </c>
      <c r="B17" s="335">
        <v>42009</v>
      </c>
      <c r="C17" s="303">
        <v>0.6631944444444444</v>
      </c>
      <c r="D17" s="335">
        <v>42009</v>
      </c>
      <c r="E17" s="303">
        <v>0.7888888888888889</v>
      </c>
      <c r="F17" s="299" t="s">
        <v>442</v>
      </c>
      <c r="G17" s="363">
        <f>E17-C17</f>
        <v>0.12569444444444444</v>
      </c>
      <c r="H17" s="403"/>
    </row>
    <row r="18" spans="1:8" s="252" customFormat="1" ht="24" customHeight="1">
      <c r="A18" s="364">
        <v>2</v>
      </c>
      <c r="B18" s="335">
        <v>42019</v>
      </c>
      <c r="C18" s="303">
        <v>0.9201388888888888</v>
      </c>
      <c r="D18" s="335">
        <v>42019</v>
      </c>
      <c r="E18" s="303">
        <v>0.9263888888888889</v>
      </c>
      <c r="F18" s="373" t="s">
        <v>443</v>
      </c>
      <c r="G18" s="363">
        <f>E18-C18</f>
        <v>0.006250000000000089</v>
      </c>
      <c r="H18" s="404"/>
    </row>
    <row r="19" spans="1:8" s="252" customFormat="1" ht="19.5" customHeight="1">
      <c r="A19" s="405"/>
      <c r="B19" s="390"/>
      <c r="C19" s="391"/>
      <c r="D19" s="390"/>
      <c r="E19" s="391"/>
      <c r="F19" s="392"/>
      <c r="G19" s="393">
        <f>SUM(G17:G18)</f>
        <v>0.13194444444444453</v>
      </c>
      <c r="H19" s="406"/>
    </row>
    <row r="20" spans="1:8" s="252" customFormat="1" ht="15.75" customHeight="1">
      <c r="A20" s="413" t="s">
        <v>433</v>
      </c>
      <c r="B20" s="414"/>
      <c r="C20" s="414"/>
      <c r="D20" s="414"/>
      <c r="E20" s="414"/>
      <c r="F20" s="414"/>
      <c r="G20" s="414"/>
      <c r="H20" s="415"/>
    </row>
    <row r="21" spans="1:8" s="252" customFormat="1" ht="12">
      <c r="A21" s="364">
        <v>2</v>
      </c>
      <c r="B21" s="335">
        <v>42050</v>
      </c>
      <c r="C21" s="303">
        <v>0.9027777777777778</v>
      </c>
      <c r="D21" s="335">
        <v>42050</v>
      </c>
      <c r="E21" s="303">
        <v>0.9840277777777778</v>
      </c>
      <c r="F21" s="373" t="s">
        <v>445</v>
      </c>
      <c r="G21" s="363">
        <f>E21-C21</f>
        <v>0.08125000000000004</v>
      </c>
      <c r="H21" s="404"/>
    </row>
    <row r="22" spans="1:15" s="252" customFormat="1" ht="23.25" customHeight="1">
      <c r="A22" s="405"/>
      <c r="B22" s="390"/>
      <c r="C22" s="391"/>
      <c r="D22" s="390"/>
      <c r="E22" s="391"/>
      <c r="F22" s="392"/>
      <c r="G22" s="393">
        <f>SUM(G21:G21)</f>
        <v>0.08125000000000004</v>
      </c>
      <c r="H22" s="365"/>
      <c r="M22" s="338"/>
      <c r="N22" s="339"/>
      <c r="O22" s="337"/>
    </row>
    <row r="23" spans="1:15" s="252" customFormat="1" ht="12">
      <c r="A23" s="413" t="s">
        <v>434</v>
      </c>
      <c r="B23" s="414"/>
      <c r="C23" s="414"/>
      <c r="D23" s="414"/>
      <c r="E23" s="414"/>
      <c r="F23" s="414"/>
      <c r="G23" s="414"/>
      <c r="H23" s="415"/>
      <c r="M23" s="338"/>
      <c r="N23" s="339"/>
      <c r="O23" s="337"/>
    </row>
    <row r="24" spans="1:15" s="252" customFormat="1" ht="18" customHeight="1">
      <c r="A24" s="364">
        <v>1</v>
      </c>
      <c r="B24" s="335">
        <v>42091</v>
      </c>
      <c r="C24" s="303">
        <v>0.3826388888888889</v>
      </c>
      <c r="D24" s="335">
        <v>42091</v>
      </c>
      <c r="E24" s="375">
        <v>0.4048611111111111</v>
      </c>
      <c r="F24" s="341" t="s">
        <v>446</v>
      </c>
      <c r="G24" s="363">
        <f>E24-C24</f>
        <v>0.0222222222222222</v>
      </c>
      <c r="H24" s="403"/>
      <c r="M24" s="338"/>
      <c r="N24" s="339"/>
      <c r="O24" s="337"/>
    </row>
    <row r="25" spans="1:18" s="252" customFormat="1" ht="12">
      <c r="A25" s="405"/>
      <c r="B25" s="394"/>
      <c r="C25" s="395"/>
      <c r="D25" s="394"/>
      <c r="E25" s="395"/>
      <c r="F25" s="396"/>
      <c r="G25" s="393">
        <f>SUM(G24:G24)</f>
        <v>0.0222222222222222</v>
      </c>
      <c r="H25" s="404"/>
      <c r="O25" s="337"/>
      <c r="P25" s="336"/>
      <c r="Q25" s="337"/>
      <c r="R25" s="337"/>
    </row>
    <row r="26" spans="1:18" s="252" customFormat="1" ht="13.5" customHeight="1">
      <c r="A26" s="413" t="s">
        <v>435</v>
      </c>
      <c r="B26" s="414"/>
      <c r="C26" s="414"/>
      <c r="D26" s="414"/>
      <c r="E26" s="414"/>
      <c r="F26" s="414"/>
      <c r="G26" s="414"/>
      <c r="H26" s="415"/>
      <c r="O26" s="337"/>
      <c r="P26" s="336"/>
      <c r="Q26" s="337"/>
      <c r="R26" s="337"/>
    </row>
    <row r="27" spans="1:17" s="252" customFormat="1" ht="24.75" customHeight="1">
      <c r="A27" s="364">
        <v>1</v>
      </c>
      <c r="B27" s="342">
        <v>42097</v>
      </c>
      <c r="C27" s="343">
        <v>0.7006944444444444</v>
      </c>
      <c r="D27" s="342">
        <v>42097</v>
      </c>
      <c r="E27" s="343">
        <v>0.8208333333333333</v>
      </c>
      <c r="F27" s="374" t="s">
        <v>444</v>
      </c>
      <c r="G27" s="363">
        <f>E27-C27</f>
        <v>0.1201388888888889</v>
      </c>
      <c r="H27" s="407"/>
      <c r="O27" s="337"/>
      <c r="P27" s="336"/>
      <c r="Q27" s="345"/>
    </row>
    <row r="28" spans="1:16" s="252" customFormat="1" ht="15" customHeight="1">
      <c r="A28" s="405"/>
      <c r="B28" s="390"/>
      <c r="C28" s="391"/>
      <c r="D28" s="390"/>
      <c r="E28" s="391"/>
      <c r="F28" s="383"/>
      <c r="G28" s="393">
        <f>SUM(G27:G27)</f>
        <v>0.1201388888888889</v>
      </c>
      <c r="H28" s="365"/>
      <c r="O28" s="337"/>
      <c r="P28" s="336"/>
    </row>
    <row r="29" spans="1:17" s="252" customFormat="1" ht="15" customHeight="1">
      <c r="A29" s="405"/>
      <c r="B29" s="397"/>
      <c r="C29" s="398"/>
      <c r="D29" s="397"/>
      <c r="E29" s="398"/>
      <c r="F29" s="399"/>
      <c r="G29" s="400"/>
      <c r="H29" s="365"/>
      <c r="J29" s="346"/>
      <c r="K29" s="337"/>
      <c r="L29" s="336"/>
      <c r="M29" s="337"/>
      <c r="N29" s="336"/>
      <c r="O29" s="337"/>
      <c r="P29" s="336"/>
      <c r="Q29" s="345"/>
    </row>
    <row r="30" spans="1:17" s="252" customFormat="1" ht="15" customHeight="1">
      <c r="A30" s="413" t="s">
        <v>436</v>
      </c>
      <c r="B30" s="414"/>
      <c r="C30" s="414"/>
      <c r="D30" s="414"/>
      <c r="E30" s="414"/>
      <c r="F30" s="414"/>
      <c r="G30" s="414"/>
      <c r="H30" s="415"/>
      <c r="J30" s="346"/>
      <c r="K30" s="337"/>
      <c r="L30" s="336"/>
      <c r="M30" s="337"/>
      <c r="N30" s="336"/>
      <c r="O30" s="337"/>
      <c r="P30" s="336"/>
      <c r="Q30" s="345"/>
    </row>
    <row r="31" spans="1:17" s="252" customFormat="1" ht="15" customHeight="1">
      <c r="A31" s="364">
        <v>1</v>
      </c>
      <c r="B31" s="350">
        <v>42184</v>
      </c>
      <c r="C31" s="349">
        <v>0.17569444444444446</v>
      </c>
      <c r="D31" s="350">
        <v>42184</v>
      </c>
      <c r="E31" s="349">
        <v>0.25</v>
      </c>
      <c r="F31" s="374" t="s">
        <v>448</v>
      </c>
      <c r="G31" s="375">
        <f>24-C31+E31</f>
        <v>24.074305555555554</v>
      </c>
      <c r="H31" s="404"/>
      <c r="I31" s="347"/>
      <c r="J31" s="315"/>
      <c r="K31" s="348"/>
      <c r="L31" s="315"/>
      <c r="M31" s="348"/>
      <c r="N31" s="315"/>
      <c r="O31" s="348"/>
      <c r="P31" s="345"/>
      <c r="Q31" s="345"/>
    </row>
    <row r="32" spans="1:16" s="252" customFormat="1" ht="15" customHeight="1">
      <c r="A32" s="405"/>
      <c r="B32" s="383"/>
      <c r="C32" s="383"/>
      <c r="D32" s="383"/>
      <c r="E32" s="383"/>
      <c r="F32" s="392"/>
      <c r="G32" s="393">
        <f>SUM(G30:G31)</f>
        <v>24.074305555555554</v>
      </c>
      <c r="H32" s="365"/>
      <c r="I32" s="347"/>
      <c r="J32" s="315"/>
      <c r="K32" s="348"/>
      <c r="L32" s="315"/>
      <c r="M32" s="348"/>
      <c r="N32" s="315"/>
      <c r="O32" s="348"/>
      <c r="P32" s="345"/>
    </row>
    <row r="33" spans="1:16" s="252" customFormat="1" ht="15" customHeight="1">
      <c r="A33" s="413" t="s">
        <v>437</v>
      </c>
      <c r="B33" s="414"/>
      <c r="C33" s="414"/>
      <c r="D33" s="414"/>
      <c r="E33" s="414"/>
      <c r="F33" s="414"/>
      <c r="G33" s="414"/>
      <c r="H33" s="415"/>
      <c r="I33" s="346"/>
      <c r="J33" s="315"/>
      <c r="K33" s="348"/>
      <c r="L33" s="315"/>
      <c r="M33" s="348"/>
      <c r="N33" s="315"/>
      <c r="O33" s="348"/>
      <c r="P33" s="345"/>
    </row>
    <row r="34" spans="1:16" s="252" customFormat="1" ht="15" customHeight="1">
      <c r="A34" s="364">
        <v>1</v>
      </c>
      <c r="B34" s="350">
        <v>42188</v>
      </c>
      <c r="C34" s="343">
        <v>0.39375</v>
      </c>
      <c r="D34" s="350">
        <v>42188</v>
      </c>
      <c r="E34" s="343">
        <v>0.43194444444444446</v>
      </c>
      <c r="F34" s="374" t="s">
        <v>450</v>
      </c>
      <c r="G34" s="375">
        <f>24-C34+E34</f>
        <v>24.038194444444443</v>
      </c>
      <c r="H34" s="404"/>
      <c r="I34" s="346"/>
      <c r="J34" s="315"/>
      <c r="K34" s="348"/>
      <c r="L34" s="315"/>
      <c r="M34" s="348"/>
      <c r="N34" s="315"/>
      <c r="O34" s="348"/>
      <c r="P34" s="345"/>
    </row>
    <row r="35" spans="1:16" s="252" customFormat="1" ht="15" customHeight="1">
      <c r="A35" s="364">
        <v>2</v>
      </c>
      <c r="B35" s="350">
        <v>42202</v>
      </c>
      <c r="C35" s="343">
        <v>0.4465277777777778</v>
      </c>
      <c r="D35" s="350">
        <v>42202</v>
      </c>
      <c r="E35" s="349">
        <v>0.4847222222222222</v>
      </c>
      <c r="F35" s="373" t="s">
        <v>447</v>
      </c>
      <c r="G35" s="375">
        <f>24-C35+E35</f>
        <v>24.038194444444443</v>
      </c>
      <c r="H35" s="365"/>
      <c r="I35" s="346"/>
      <c r="J35" s="315"/>
      <c r="K35" s="348"/>
      <c r="L35" s="315"/>
      <c r="M35" s="348"/>
      <c r="N35" s="315"/>
      <c r="O35" s="348"/>
      <c r="P35" s="345"/>
    </row>
    <row r="36" spans="1:16" s="252" customFormat="1" ht="15" customHeight="1">
      <c r="A36" s="405"/>
      <c r="B36" s="390"/>
      <c r="C36" s="391"/>
      <c r="D36" s="390"/>
      <c r="E36" s="391"/>
      <c r="F36" s="392"/>
      <c r="G36" s="393">
        <f>SUM(G33:G35)</f>
        <v>48.076388888888886</v>
      </c>
      <c r="H36" s="365"/>
      <c r="I36" s="347"/>
      <c r="J36" s="315"/>
      <c r="K36" s="348"/>
      <c r="L36" s="315"/>
      <c r="M36" s="348"/>
      <c r="N36" s="315"/>
      <c r="O36" s="348"/>
      <c r="P36" s="345"/>
    </row>
    <row r="37" spans="1:16" s="252" customFormat="1" ht="15" customHeight="1">
      <c r="A37" s="410" t="s">
        <v>438</v>
      </c>
      <c r="B37" s="411"/>
      <c r="C37" s="411"/>
      <c r="D37" s="411"/>
      <c r="E37" s="411"/>
      <c r="F37" s="411"/>
      <c r="G37" s="411"/>
      <c r="H37" s="412"/>
      <c r="I37" s="347"/>
      <c r="J37" s="315"/>
      <c r="K37" s="348"/>
      <c r="L37" s="315"/>
      <c r="M37" s="348"/>
      <c r="N37" s="315"/>
      <c r="O37" s="348"/>
      <c r="P37" s="345"/>
    </row>
    <row r="38" spans="1:16" s="252" customFormat="1" ht="15" customHeight="1">
      <c r="A38" s="366">
        <v>1</v>
      </c>
      <c r="B38" s="350">
        <v>42218</v>
      </c>
      <c r="C38" s="349">
        <v>0.5465277777777778</v>
      </c>
      <c r="D38" s="350">
        <v>42218</v>
      </c>
      <c r="E38" s="349">
        <v>0.6666666666666666</v>
      </c>
      <c r="F38" s="374" t="s">
        <v>451</v>
      </c>
      <c r="G38" s="401">
        <f>24-C38+E38</f>
        <v>24.12013888888889</v>
      </c>
      <c r="H38" s="404"/>
      <c r="I38" s="347"/>
      <c r="J38" s="315"/>
      <c r="K38" s="348"/>
      <c r="L38" s="315"/>
      <c r="M38" s="348"/>
      <c r="N38" s="315"/>
      <c r="O38" s="348"/>
      <c r="P38" s="345"/>
    </row>
    <row r="39" spans="1:8" s="252" customFormat="1" ht="12">
      <c r="A39" s="405"/>
      <c r="B39" s="390"/>
      <c r="C39" s="391"/>
      <c r="D39" s="390"/>
      <c r="E39" s="391"/>
      <c r="F39" s="392"/>
      <c r="G39" s="402">
        <f>SUM(G38:G38)</f>
        <v>24.12013888888889</v>
      </c>
      <c r="H39" s="365"/>
    </row>
    <row r="40" spans="1:8" s="252" customFormat="1" ht="12">
      <c r="A40" s="410" t="s">
        <v>439</v>
      </c>
      <c r="B40" s="411"/>
      <c r="C40" s="411"/>
      <c r="D40" s="411"/>
      <c r="E40" s="411"/>
      <c r="F40" s="411"/>
      <c r="G40" s="411"/>
      <c r="H40" s="412"/>
    </row>
    <row r="41" spans="1:8" s="252" customFormat="1" ht="12">
      <c r="A41" s="366">
        <v>1</v>
      </c>
      <c r="B41" s="351">
        <v>41896</v>
      </c>
      <c r="C41" s="349">
        <v>0.875</v>
      </c>
      <c r="D41" s="350">
        <v>41897</v>
      </c>
      <c r="E41" s="349">
        <v>0.02013888888888889</v>
      </c>
      <c r="F41" s="374" t="s">
        <v>449</v>
      </c>
      <c r="G41" s="401">
        <f>24-C41+E41</f>
        <v>23.145138888888887</v>
      </c>
      <c r="H41" s="365"/>
    </row>
    <row r="42" spans="1:8" s="252" customFormat="1" ht="12">
      <c r="A42" s="405"/>
      <c r="B42" s="397"/>
      <c r="C42" s="398"/>
      <c r="D42" s="397"/>
      <c r="E42" s="398"/>
      <c r="F42" s="392"/>
      <c r="G42" s="402">
        <f>SUM(G40:G41)</f>
        <v>23.145138888888887</v>
      </c>
      <c r="H42" s="365"/>
    </row>
    <row r="43" spans="1:8" s="252" customFormat="1" ht="12">
      <c r="A43" s="410" t="s">
        <v>440</v>
      </c>
      <c r="B43" s="411"/>
      <c r="C43" s="411"/>
      <c r="D43" s="411"/>
      <c r="E43" s="411"/>
      <c r="F43" s="411"/>
      <c r="G43" s="411"/>
      <c r="H43" s="412"/>
    </row>
    <row r="44" spans="1:16" s="252" customFormat="1" ht="12">
      <c r="A44" s="366">
        <v>1</v>
      </c>
      <c r="B44" s="351">
        <v>42278</v>
      </c>
      <c r="C44" s="352">
        <v>0.5729166666666666</v>
      </c>
      <c r="D44" s="351">
        <v>42278</v>
      </c>
      <c r="E44" s="352">
        <v>0.7020833333333334</v>
      </c>
      <c r="F44" s="374" t="s">
        <v>452</v>
      </c>
      <c r="G44" s="401">
        <f>24-C44+E44</f>
        <v>24.129166666666666</v>
      </c>
      <c r="H44" s="404"/>
      <c r="I44" s="347"/>
      <c r="J44" s="315"/>
      <c r="K44" s="348"/>
      <c r="L44" s="315"/>
      <c r="M44" s="348"/>
      <c r="N44" s="315"/>
      <c r="O44" s="348"/>
      <c r="P44" s="345"/>
    </row>
    <row r="45" spans="1:16" s="252" customFormat="1" ht="12">
      <c r="A45" s="405"/>
      <c r="B45" s="383"/>
      <c r="C45" s="391"/>
      <c r="D45" s="390"/>
      <c r="E45" s="391"/>
      <c r="F45" s="392"/>
      <c r="G45" s="402">
        <f>SUM(G44:G44)</f>
        <v>24.129166666666666</v>
      </c>
      <c r="H45" s="406"/>
      <c r="I45" s="347"/>
      <c r="J45" s="315"/>
      <c r="K45" s="348"/>
      <c r="L45" s="315"/>
      <c r="M45" s="348"/>
      <c r="N45" s="315"/>
      <c r="O45" s="348"/>
      <c r="P45" s="345"/>
    </row>
    <row r="46" spans="1:16" s="252" customFormat="1" ht="12">
      <c r="A46" s="410" t="s">
        <v>441</v>
      </c>
      <c r="B46" s="411"/>
      <c r="C46" s="411"/>
      <c r="D46" s="411"/>
      <c r="E46" s="411"/>
      <c r="F46" s="411"/>
      <c r="G46" s="411"/>
      <c r="H46" s="412"/>
      <c r="I46" s="347"/>
      <c r="J46" s="315"/>
      <c r="K46" s="348"/>
      <c r="L46" s="315"/>
      <c r="M46" s="348"/>
      <c r="N46" s="315"/>
      <c r="O46" s="348"/>
      <c r="P46" s="345"/>
    </row>
    <row r="47" spans="1:16" s="252" customFormat="1" ht="12">
      <c r="A47" s="366">
        <v>1</v>
      </c>
      <c r="B47" s="350" t="s">
        <v>454</v>
      </c>
      <c r="C47" s="349">
        <v>0.5069444444444444</v>
      </c>
      <c r="D47" s="350">
        <v>42312</v>
      </c>
      <c r="E47" s="349">
        <v>0.6166666666666667</v>
      </c>
      <c r="F47" s="374" t="s">
        <v>450</v>
      </c>
      <c r="G47" s="401">
        <f>24-C47+E47</f>
        <v>24.109722222222224</v>
      </c>
      <c r="H47" s="368"/>
      <c r="I47" s="347"/>
      <c r="J47" s="315"/>
      <c r="K47" s="348"/>
      <c r="L47" s="315"/>
      <c r="M47" s="348"/>
      <c r="N47" s="315"/>
      <c r="O47" s="348"/>
      <c r="P47" s="345"/>
    </row>
    <row r="48" spans="1:11" s="252" customFormat="1" ht="15.75" customHeight="1">
      <c r="A48" s="405"/>
      <c r="B48" s="390"/>
      <c r="C48" s="391"/>
      <c r="D48" s="390"/>
      <c r="E48" s="391"/>
      <c r="F48" s="392"/>
      <c r="G48" s="393">
        <f>SUM(G47:G47)</f>
        <v>24.109722222222224</v>
      </c>
      <c r="H48" s="365"/>
      <c r="K48" s="367"/>
    </row>
    <row r="49" spans="1:8" s="252" customFormat="1" ht="12.75" thickBot="1">
      <c r="A49" s="369"/>
      <c r="B49" s="370"/>
      <c r="C49" s="370"/>
      <c r="D49" s="370"/>
      <c r="E49" s="370"/>
      <c r="F49" s="371"/>
      <c r="G49" s="376" t="s">
        <v>456</v>
      </c>
      <c r="H49" s="372">
        <v>274</v>
      </c>
    </row>
    <row r="50" spans="1:11" s="97" customFormat="1" ht="47.25" customHeight="1">
      <c r="A50" s="208" t="s">
        <v>358</v>
      </c>
      <c r="B50" s="208"/>
      <c r="C50" s="208"/>
      <c r="D50" s="208"/>
      <c r="E50" s="208"/>
      <c r="F50" s="208"/>
      <c r="G50" s="208"/>
      <c r="H50" s="208"/>
      <c r="I50" s="2"/>
      <c r="J50" s="2"/>
      <c r="K50" s="98"/>
    </row>
  </sheetData>
  <sheetProtection/>
  <mergeCells count="15">
    <mergeCell ref="A20:H20"/>
    <mergeCell ref="A9:H9"/>
    <mergeCell ref="A10:H10"/>
    <mergeCell ref="A12:H12"/>
    <mergeCell ref="B14:F14"/>
    <mergeCell ref="B15:F15"/>
    <mergeCell ref="A16:H16"/>
    <mergeCell ref="A40:H40"/>
    <mergeCell ref="A43:H43"/>
    <mergeCell ref="A46:H46"/>
    <mergeCell ref="A23:H23"/>
    <mergeCell ref="A26:H26"/>
    <mergeCell ref="A30:H30"/>
    <mergeCell ref="A33:H33"/>
    <mergeCell ref="A37:H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1.875" style="149" customWidth="1"/>
    <col min="2" max="2" width="5.00390625" style="149" customWidth="1"/>
    <col min="3" max="3" width="74.125" style="149" customWidth="1"/>
    <col min="4" max="4" width="8.25390625" style="149" customWidth="1"/>
    <col min="5" max="6" width="9.125" style="149" customWidth="1"/>
    <col min="7" max="7" width="10.75390625" style="149" customWidth="1"/>
    <col min="8" max="8" width="4.875" style="149" customWidth="1"/>
    <col min="9" max="16384" width="9.125" style="149" customWidth="1"/>
  </cols>
  <sheetData>
    <row r="2" spans="2:4" ht="51" customHeight="1">
      <c r="B2" s="497" t="s">
        <v>382</v>
      </c>
      <c r="C2" s="469"/>
      <c r="D2" s="469"/>
    </row>
    <row r="3" spans="2:4" ht="17.25" customHeight="1">
      <c r="B3" s="507"/>
      <c r="C3" s="507"/>
      <c r="D3" s="507"/>
    </row>
    <row r="4" spans="2:4" ht="24.75" customHeight="1" thickBot="1">
      <c r="B4" s="508" t="s">
        <v>359</v>
      </c>
      <c r="C4" s="508"/>
      <c r="D4" s="508"/>
    </row>
    <row r="5" spans="2:4" ht="45" customHeight="1" thickBot="1">
      <c r="B5" s="123" t="s">
        <v>11</v>
      </c>
      <c r="C5" s="124" t="s">
        <v>23</v>
      </c>
      <c r="D5" s="125" t="s">
        <v>12</v>
      </c>
    </row>
    <row r="6" spans="2:4" ht="26.25" customHeight="1">
      <c r="B6" s="236">
        <v>1</v>
      </c>
      <c r="C6" s="237">
        <v>2</v>
      </c>
      <c r="D6" s="238">
        <v>3</v>
      </c>
    </row>
    <row r="7" spans="2:4" ht="84.75" customHeight="1">
      <c r="B7" s="116" t="s">
        <v>85</v>
      </c>
      <c r="C7" s="242" t="s">
        <v>330</v>
      </c>
      <c r="D7" s="117" t="s">
        <v>331</v>
      </c>
    </row>
    <row r="8" spans="2:4" ht="57" customHeight="1" thickBot="1">
      <c r="B8" s="118" t="s">
        <v>87</v>
      </c>
      <c r="C8" s="241" t="s">
        <v>332</v>
      </c>
      <c r="D8" s="120" t="s">
        <v>331</v>
      </c>
    </row>
    <row r="10" spans="2:5" ht="63" customHeight="1">
      <c r="B10" s="509" t="s">
        <v>378</v>
      </c>
      <c r="C10" s="509"/>
      <c r="D10" s="509"/>
      <c r="E10" s="208"/>
    </row>
  </sheetData>
  <sheetProtection/>
  <mergeCells count="4">
    <mergeCell ref="B2:D2"/>
    <mergeCell ref="B3:D3"/>
    <mergeCell ref="B4:D4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5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2.625" style="149" customWidth="1"/>
    <col min="2" max="2" width="5.625" style="149" customWidth="1"/>
    <col min="3" max="3" width="58.125" style="149" customWidth="1"/>
    <col min="4" max="4" width="17.125" style="149" customWidth="1"/>
    <col min="5" max="5" width="13.75390625" style="149" customWidth="1"/>
    <col min="6" max="16384" width="9.125" style="149" customWidth="1"/>
  </cols>
  <sheetData>
    <row r="2" spans="4:6" ht="12.75">
      <c r="D2" s="5" t="s">
        <v>274</v>
      </c>
      <c r="E2" s="5"/>
      <c r="F2" s="5"/>
    </row>
    <row r="3" spans="4:6" ht="12.75">
      <c r="D3" s="5" t="s">
        <v>17</v>
      </c>
      <c r="E3" s="5"/>
      <c r="F3" s="5"/>
    </row>
    <row r="4" spans="4:6" ht="12.75">
      <c r="D4" s="5" t="s">
        <v>18</v>
      </c>
      <c r="E4" s="5"/>
      <c r="F4" s="5"/>
    </row>
    <row r="5" spans="4:6" ht="12.75">
      <c r="D5" s="5" t="s">
        <v>19</v>
      </c>
      <c r="E5" s="11"/>
      <c r="F5" s="11"/>
    </row>
    <row r="6" spans="4:6" ht="12.75">
      <c r="D6" s="5" t="s">
        <v>20</v>
      </c>
      <c r="E6" s="11"/>
      <c r="F6" s="11"/>
    </row>
    <row r="7" spans="4:6" ht="12.75">
      <c r="D7" s="5" t="s">
        <v>21</v>
      </c>
      <c r="E7" s="11"/>
      <c r="F7" s="11"/>
    </row>
    <row r="9" spans="3:9" ht="12.75">
      <c r="C9" s="507" t="s">
        <v>275</v>
      </c>
      <c r="D9" s="507"/>
      <c r="E9" s="507"/>
      <c r="G9" s="5"/>
      <c r="H9" s="11"/>
      <c r="I9" s="11"/>
    </row>
    <row r="10" spans="3:9" ht="30" customHeight="1">
      <c r="C10" s="506" t="s">
        <v>276</v>
      </c>
      <c r="D10" s="507"/>
      <c r="E10" s="507"/>
      <c r="G10" s="5"/>
      <c r="H10" s="11"/>
      <c r="I10" s="11"/>
    </row>
    <row r="11" spans="7:9" ht="12.75">
      <c r="G11" s="5"/>
      <c r="H11" s="11"/>
      <c r="I11" s="11"/>
    </row>
    <row r="12" spans="2:5" ht="36" customHeight="1" thickBot="1">
      <c r="B12" s="510" t="s">
        <v>383</v>
      </c>
      <c r="C12" s="510"/>
      <c r="D12" s="510"/>
      <c r="E12" s="510"/>
    </row>
    <row r="13" spans="2:5" ht="45.75" thickBot="1">
      <c r="B13" s="154" t="s">
        <v>22</v>
      </c>
      <c r="C13" s="124" t="s">
        <v>23</v>
      </c>
      <c r="D13" s="155" t="s">
        <v>238</v>
      </c>
      <c r="E13" s="125" t="s">
        <v>15</v>
      </c>
    </row>
    <row r="14" spans="2:5" ht="31.5">
      <c r="B14" s="121" t="s">
        <v>241</v>
      </c>
      <c r="C14" s="122" t="s">
        <v>24</v>
      </c>
      <c r="D14" s="153" t="s">
        <v>242</v>
      </c>
      <c r="E14" s="227">
        <v>0.089</v>
      </c>
    </row>
    <row r="15" spans="2:5" ht="31.5">
      <c r="B15" s="116" t="s">
        <v>243</v>
      </c>
      <c r="C15" s="101" t="s">
        <v>333</v>
      </c>
      <c r="D15" s="102" t="s">
        <v>334</v>
      </c>
      <c r="E15" s="150">
        <v>0</v>
      </c>
    </row>
    <row r="16" spans="2:5" ht="31.5">
      <c r="B16" s="116" t="s">
        <v>244</v>
      </c>
      <c r="C16" s="101" t="s">
        <v>335</v>
      </c>
      <c r="D16" s="102" t="s">
        <v>336</v>
      </c>
      <c r="E16" s="151">
        <v>0.886</v>
      </c>
    </row>
    <row r="17" spans="2:5" ht="18.75">
      <c r="B17" s="116" t="s">
        <v>245</v>
      </c>
      <c r="C17" s="101" t="s">
        <v>246</v>
      </c>
      <c r="D17" s="102" t="s">
        <v>247</v>
      </c>
      <c r="E17" s="227">
        <v>0.089</v>
      </c>
    </row>
    <row r="18" spans="2:7" ht="18.75">
      <c r="B18" s="116" t="s">
        <v>248</v>
      </c>
      <c r="C18" s="101" t="s">
        <v>249</v>
      </c>
      <c r="D18" s="100" t="s">
        <v>247</v>
      </c>
      <c r="E18" s="150" t="s">
        <v>352</v>
      </c>
      <c r="G18" s="511"/>
    </row>
    <row r="19" spans="2:7" ht="18.75">
      <c r="B19" s="116" t="s">
        <v>250</v>
      </c>
      <c r="C19" s="101" t="s">
        <v>251</v>
      </c>
      <c r="D19" s="100" t="s">
        <v>247</v>
      </c>
      <c r="E19" s="151">
        <v>0.9132</v>
      </c>
      <c r="G19" s="511"/>
    </row>
    <row r="20" spans="2:7" ht="45">
      <c r="B20" s="116" t="s">
        <v>252</v>
      </c>
      <c r="C20" s="101" t="s">
        <v>253</v>
      </c>
      <c r="D20" s="94" t="s">
        <v>254</v>
      </c>
      <c r="E20" s="150">
        <v>0</v>
      </c>
      <c r="G20" s="511"/>
    </row>
    <row r="21" spans="2:7" ht="46.5">
      <c r="B21" s="116" t="s">
        <v>255</v>
      </c>
      <c r="C21" s="101" t="s">
        <v>256</v>
      </c>
      <c r="D21" s="94" t="s">
        <v>254</v>
      </c>
      <c r="E21" s="150" t="s">
        <v>352</v>
      </c>
      <c r="G21" s="511"/>
    </row>
    <row r="22" spans="2:7" ht="46.5">
      <c r="B22" s="243" t="s">
        <v>257</v>
      </c>
      <c r="C22" s="244" t="s">
        <v>337</v>
      </c>
      <c r="D22" s="245" t="s">
        <v>254</v>
      </c>
      <c r="E22" s="246">
        <v>0</v>
      </c>
      <c r="G22" s="511"/>
    </row>
    <row r="23" spans="2:5" ht="47.25" thickBot="1">
      <c r="B23" s="118" t="s">
        <v>338</v>
      </c>
      <c r="C23" s="119" t="s">
        <v>339</v>
      </c>
      <c r="D23" s="132" t="s">
        <v>254</v>
      </c>
      <c r="E23" s="152">
        <v>0</v>
      </c>
    </row>
    <row r="24" spans="2:5" ht="63" customHeight="1">
      <c r="B24" s="509" t="s">
        <v>378</v>
      </c>
      <c r="C24" s="509"/>
      <c r="D24" s="509"/>
      <c r="E24" s="208"/>
    </row>
    <row r="25" spans="3:5" ht="15.75">
      <c r="C25" s="114"/>
      <c r="D25" s="114"/>
      <c r="E25" s="93"/>
    </row>
  </sheetData>
  <sheetProtection/>
  <mergeCells count="5">
    <mergeCell ref="B12:E12"/>
    <mergeCell ref="C9:E9"/>
    <mergeCell ref="C10:E10"/>
    <mergeCell ref="B24:D24"/>
    <mergeCell ref="G18:G22"/>
  </mergeCells>
  <printOptions/>
  <pageMargins left="0.42" right="0.33" top="0.75" bottom="0.75" header="0.3" footer="0.3"/>
  <pageSetup horizontalDpi="600" verticalDpi="600" orientation="portrait" paperSize="9" scale="84" r:id="rId1"/>
  <ignoredErrors>
    <ignoredError sqref="D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E16"/>
  <sheetViews>
    <sheetView view="pageBreakPreview" zoomScaleSheetLayoutView="100" zoomScalePageLayoutView="0" workbookViewId="0" topLeftCell="A7">
      <selection activeCell="B7" sqref="B7"/>
    </sheetView>
  </sheetViews>
  <sheetFormatPr defaultColWidth="9.00390625" defaultRowHeight="12.75"/>
  <cols>
    <col min="1" max="1" width="2.875" style="149" customWidth="1"/>
    <col min="2" max="2" width="39.00390625" style="149" customWidth="1"/>
    <col min="3" max="3" width="16.75390625" style="149" customWidth="1"/>
    <col min="4" max="4" width="34.00390625" style="149" customWidth="1"/>
    <col min="5" max="16384" width="9.125" style="149" customWidth="1"/>
  </cols>
  <sheetData>
    <row r="2" spans="2:4" ht="31.5" customHeight="1">
      <c r="B2" s="512" t="s">
        <v>384</v>
      </c>
      <c r="C2" s="512"/>
      <c r="D2" s="512"/>
    </row>
    <row r="3" ht="16.5" thickBot="1">
      <c r="B3" s="93"/>
    </row>
    <row r="4" spans="2:4" ht="48" thickBot="1">
      <c r="B4" s="159" t="s">
        <v>237</v>
      </c>
      <c r="C4" s="160" t="s">
        <v>238</v>
      </c>
      <c r="D4" s="161" t="s">
        <v>15</v>
      </c>
    </row>
    <row r="5" spans="2:4" ht="78.75">
      <c r="B5" s="513" t="s">
        <v>10</v>
      </c>
      <c r="C5" s="515" t="s">
        <v>239</v>
      </c>
      <c r="D5" s="158" t="s">
        <v>8</v>
      </c>
    </row>
    <row r="6" spans="2:4" ht="31.5">
      <c r="B6" s="514"/>
      <c r="C6" s="516"/>
      <c r="D6" s="150" t="s">
        <v>340</v>
      </c>
    </row>
    <row r="7" spans="2:4" ht="78.75">
      <c r="B7" s="156" t="s">
        <v>9</v>
      </c>
      <c r="C7" s="99" t="s">
        <v>239</v>
      </c>
      <c r="D7" s="158" t="s">
        <v>341</v>
      </c>
    </row>
    <row r="8" spans="2:4" ht="47.25">
      <c r="B8" s="156" t="s">
        <v>342</v>
      </c>
      <c r="C8" s="99"/>
      <c r="D8" s="150" t="s">
        <v>343</v>
      </c>
    </row>
    <row r="9" spans="2:4" ht="47.25">
      <c r="B9" s="156" t="s">
        <v>344</v>
      </c>
      <c r="C9" s="99"/>
      <c r="D9" s="150" t="s">
        <v>345</v>
      </c>
    </row>
    <row r="10" spans="2:4" ht="50.25">
      <c r="B10" s="156" t="s">
        <v>346</v>
      </c>
      <c r="C10" s="99" t="s">
        <v>240</v>
      </c>
      <c r="D10" s="150">
        <v>0</v>
      </c>
    </row>
    <row r="11" spans="2:4" ht="78.75">
      <c r="B11" s="156" t="s">
        <v>347</v>
      </c>
      <c r="C11" s="99" t="s">
        <v>240</v>
      </c>
      <c r="D11" s="158" t="s">
        <v>348</v>
      </c>
    </row>
    <row r="12" spans="2:4" ht="50.25">
      <c r="B12" s="156" t="s">
        <v>349</v>
      </c>
      <c r="C12" s="99" t="s">
        <v>240</v>
      </c>
      <c r="D12" s="150">
        <v>0</v>
      </c>
    </row>
    <row r="13" spans="2:4" ht="50.25">
      <c r="B13" s="156" t="s">
        <v>350</v>
      </c>
      <c r="C13" s="99" t="s">
        <v>240</v>
      </c>
      <c r="D13" s="150">
        <v>0</v>
      </c>
    </row>
    <row r="14" spans="2:4" ht="48" thickBot="1">
      <c r="B14" s="157" t="s">
        <v>351</v>
      </c>
      <c r="C14" s="249" t="s">
        <v>240</v>
      </c>
      <c r="D14" s="152">
        <v>0</v>
      </c>
    </row>
    <row r="16" spans="2:5" ht="63" customHeight="1">
      <c r="B16" s="509" t="s">
        <v>378</v>
      </c>
      <c r="C16" s="509"/>
      <c r="D16" s="509"/>
      <c r="E16" s="208"/>
    </row>
  </sheetData>
  <sheetProtection/>
  <mergeCells count="4">
    <mergeCell ref="B2:D2"/>
    <mergeCell ref="B5:B6"/>
    <mergeCell ref="C5:C6"/>
    <mergeCell ref="B16:D16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34" t="s">
        <v>79</v>
      </c>
    </row>
    <row r="2" ht="20.25" customHeight="1">
      <c r="E2" s="34" t="s">
        <v>146</v>
      </c>
    </row>
    <row r="3" ht="20.25" customHeight="1">
      <c r="E3" s="34" t="s">
        <v>197</v>
      </c>
    </row>
    <row r="4" ht="20.25" customHeight="1">
      <c r="E4" s="34"/>
    </row>
    <row r="5" spans="1:5" ht="15.75">
      <c r="A5" s="25" t="s">
        <v>147</v>
      </c>
      <c r="B5" s="25"/>
      <c r="C5" s="25"/>
      <c r="D5" s="25"/>
      <c r="E5" s="25"/>
    </row>
    <row r="6" spans="1:5" ht="14.25" customHeight="1">
      <c r="A6" s="25" t="s">
        <v>148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 customHeight="1">
      <c r="A9" s="517" t="s">
        <v>84</v>
      </c>
      <c r="B9" s="517" t="s">
        <v>23</v>
      </c>
      <c r="C9" s="32" t="s">
        <v>26</v>
      </c>
      <c r="D9" s="32"/>
      <c r="E9" s="517" t="s">
        <v>149</v>
      </c>
    </row>
    <row r="10" spans="1:5" s="9" customFormat="1" ht="30">
      <c r="A10" s="518"/>
      <c r="B10" s="518"/>
      <c r="C10" s="23" t="s">
        <v>150</v>
      </c>
      <c r="D10" s="23" t="s">
        <v>151</v>
      </c>
      <c r="E10" s="518"/>
    </row>
    <row r="11" spans="1:5" s="9" customFormat="1" ht="18.75">
      <c r="A11" s="32"/>
      <c r="B11" s="35" t="s">
        <v>232</v>
      </c>
      <c r="C11" s="36"/>
      <c r="D11" s="36"/>
      <c r="E11" s="36"/>
    </row>
    <row r="12" spans="1:5" s="9" customFormat="1" ht="12.75">
      <c r="A12" s="32"/>
      <c r="B12" s="37" t="s">
        <v>200</v>
      </c>
      <c r="C12" s="73">
        <v>23960</v>
      </c>
      <c r="D12" s="73">
        <v>10968</v>
      </c>
      <c r="E12" s="73"/>
    </row>
    <row r="13" spans="1:5" s="9" customFormat="1" ht="12.75">
      <c r="A13" s="32"/>
      <c r="B13" s="38" t="s">
        <v>152</v>
      </c>
      <c r="C13" s="73">
        <v>23002</v>
      </c>
      <c r="D13" s="73">
        <v>10551</v>
      </c>
      <c r="E13" s="73"/>
    </row>
    <row r="14" spans="1:5" s="10" customFormat="1" ht="18.75">
      <c r="A14" s="39" t="s">
        <v>144</v>
      </c>
      <c r="B14" s="38" t="s">
        <v>153</v>
      </c>
      <c r="C14" s="74"/>
      <c r="D14" s="74"/>
      <c r="E14" s="74"/>
    </row>
    <row r="15" spans="1:5" s="10" customFormat="1" ht="25.5">
      <c r="A15" s="519" t="s">
        <v>27</v>
      </c>
      <c r="B15" s="38" t="s">
        <v>201</v>
      </c>
      <c r="C15" s="75" t="s">
        <v>154</v>
      </c>
      <c r="D15" s="74" t="s">
        <v>154</v>
      </c>
      <c r="E15" s="74" t="s">
        <v>16</v>
      </c>
    </row>
    <row r="16" spans="1:5" s="10" customFormat="1" ht="25.5">
      <c r="A16" s="520"/>
      <c r="B16" s="42" t="s">
        <v>155</v>
      </c>
      <c r="C16" s="76">
        <v>3</v>
      </c>
      <c r="D16" s="77">
        <v>3</v>
      </c>
      <c r="E16" s="77"/>
    </row>
    <row r="17" spans="1:5" s="10" customFormat="1" ht="12.75">
      <c r="A17" s="520"/>
      <c r="B17" s="42" t="s">
        <v>156</v>
      </c>
      <c r="C17" s="76">
        <v>125</v>
      </c>
      <c r="D17" s="77">
        <v>128</v>
      </c>
      <c r="E17" s="77"/>
    </row>
    <row r="18" spans="1:5" s="10" customFormat="1" ht="38.25">
      <c r="A18" s="40" t="s">
        <v>107</v>
      </c>
      <c r="B18" s="38" t="s">
        <v>202</v>
      </c>
      <c r="C18" s="75" t="s">
        <v>154</v>
      </c>
      <c r="D18" s="74" t="s">
        <v>154</v>
      </c>
      <c r="E18" s="77" t="s">
        <v>16</v>
      </c>
    </row>
    <row r="19" spans="1:5" s="10" customFormat="1" ht="25.5">
      <c r="A19" s="41" t="s">
        <v>28</v>
      </c>
      <c r="B19" s="42" t="s">
        <v>104</v>
      </c>
      <c r="C19" s="76">
        <v>5</v>
      </c>
      <c r="D19" s="77">
        <v>6</v>
      </c>
      <c r="E19" s="77"/>
    </row>
    <row r="20" spans="1:5" s="10" customFormat="1" ht="25.5">
      <c r="A20" s="41" t="s">
        <v>29</v>
      </c>
      <c r="B20" s="42" t="s">
        <v>157</v>
      </c>
      <c r="C20" s="76">
        <v>1</v>
      </c>
      <c r="D20" s="76">
        <v>1</v>
      </c>
      <c r="E20" s="77"/>
    </row>
    <row r="21" spans="1:5" s="10" customFormat="1" ht="25.5">
      <c r="A21" s="41" t="s">
        <v>30</v>
      </c>
      <c r="B21" s="44" t="s">
        <v>106</v>
      </c>
      <c r="C21" s="76">
        <v>3</v>
      </c>
      <c r="D21" s="77">
        <v>3</v>
      </c>
      <c r="E21" s="77"/>
    </row>
    <row r="22" spans="1:5" s="10" customFormat="1" ht="25.5">
      <c r="A22" s="41" t="s">
        <v>31</v>
      </c>
      <c r="B22" s="42" t="s">
        <v>203</v>
      </c>
      <c r="C22" s="76">
        <v>7</v>
      </c>
      <c r="D22" s="76">
        <v>8</v>
      </c>
      <c r="E22" s="77"/>
    </row>
    <row r="23" spans="1:5" s="10" customFormat="1" ht="25.5">
      <c r="A23" s="45" t="s">
        <v>87</v>
      </c>
      <c r="B23" s="46" t="s">
        <v>204</v>
      </c>
      <c r="C23" s="75" t="s">
        <v>154</v>
      </c>
      <c r="D23" s="74" t="s">
        <v>154</v>
      </c>
      <c r="E23" s="77" t="s">
        <v>16</v>
      </c>
    </row>
    <row r="24" spans="1:5" s="10" customFormat="1" ht="25.5">
      <c r="A24" s="47" t="s">
        <v>32</v>
      </c>
      <c r="B24" s="48" t="s">
        <v>128</v>
      </c>
      <c r="C24" s="76">
        <v>1</v>
      </c>
      <c r="D24" s="77">
        <v>1</v>
      </c>
      <c r="E24" s="77"/>
    </row>
    <row r="25" spans="1:5" s="10" customFormat="1" ht="38.25">
      <c r="A25" s="47" t="s">
        <v>33</v>
      </c>
      <c r="B25" s="48" t="s">
        <v>129</v>
      </c>
      <c r="C25" s="76">
        <v>0</v>
      </c>
      <c r="D25" s="77">
        <v>0</v>
      </c>
      <c r="E25" s="77"/>
    </row>
    <row r="26" spans="1:5" s="10" customFormat="1" ht="38.25">
      <c r="A26" s="49" t="s">
        <v>34</v>
      </c>
      <c r="B26" s="50" t="s">
        <v>130</v>
      </c>
      <c r="C26" s="76">
        <v>0</v>
      </c>
      <c r="D26" s="77">
        <v>0</v>
      </c>
      <c r="E26" s="77"/>
    </row>
    <row r="27" spans="1:5" s="10" customFormat="1" ht="38.25">
      <c r="A27" s="51" t="s">
        <v>35</v>
      </c>
      <c r="B27" s="52" t="s">
        <v>205</v>
      </c>
      <c r="C27" s="77">
        <v>1</v>
      </c>
      <c r="D27" s="77">
        <v>1</v>
      </c>
      <c r="E27" s="77"/>
    </row>
    <row r="28" spans="1:5" s="10" customFormat="1" ht="51">
      <c r="A28" s="33" t="s">
        <v>36</v>
      </c>
      <c r="B28" s="37" t="s">
        <v>99</v>
      </c>
      <c r="C28" s="77">
        <v>1</v>
      </c>
      <c r="D28" s="77">
        <v>1</v>
      </c>
      <c r="E28" s="77"/>
    </row>
    <row r="29" spans="1:5" s="10" customFormat="1" ht="38.25">
      <c r="A29" s="53" t="s">
        <v>37</v>
      </c>
      <c r="B29" s="38" t="s">
        <v>206</v>
      </c>
      <c r="C29" s="77">
        <v>0</v>
      </c>
      <c r="D29" s="77">
        <v>0</v>
      </c>
      <c r="E29" s="77"/>
    </row>
    <row r="30" spans="1:5" s="10" customFormat="1" ht="25.5">
      <c r="A30" s="53" t="s">
        <v>95</v>
      </c>
      <c r="B30" s="38" t="s">
        <v>207</v>
      </c>
      <c r="C30" s="75" t="s">
        <v>154</v>
      </c>
      <c r="D30" s="74" t="s">
        <v>154</v>
      </c>
      <c r="E30" s="77" t="s">
        <v>16</v>
      </c>
    </row>
    <row r="31" spans="1:5" s="10" customFormat="1" ht="25.5">
      <c r="A31" s="54" t="s">
        <v>38</v>
      </c>
      <c r="B31" s="42" t="s">
        <v>208</v>
      </c>
      <c r="C31" s="76">
        <v>17012</v>
      </c>
      <c r="D31" s="77">
        <v>8547</v>
      </c>
      <c r="E31" s="77"/>
    </row>
    <row r="32" spans="1:5" s="10" customFormat="1" ht="38.25">
      <c r="A32" s="51" t="s">
        <v>39</v>
      </c>
      <c r="B32" s="52" t="s">
        <v>209</v>
      </c>
      <c r="C32" s="76">
        <v>0</v>
      </c>
      <c r="D32" s="77">
        <v>0</v>
      </c>
      <c r="E32" s="77"/>
    </row>
    <row r="33" spans="1:5" s="10" customFormat="1" ht="20.25">
      <c r="A33" s="55" t="s">
        <v>143</v>
      </c>
      <c r="B33" s="52" t="s">
        <v>158</v>
      </c>
      <c r="C33" s="74"/>
      <c r="D33" s="74"/>
      <c r="E33" s="74"/>
    </row>
    <row r="34" spans="1:5" s="10" customFormat="1" ht="25.5">
      <c r="A34" s="53" t="s">
        <v>37</v>
      </c>
      <c r="B34" s="37" t="s">
        <v>159</v>
      </c>
      <c r="C34" s="77">
        <v>0</v>
      </c>
      <c r="D34" s="77">
        <v>2</v>
      </c>
      <c r="E34" s="77"/>
    </row>
    <row r="35" spans="1:5" s="10" customFormat="1" ht="38.25">
      <c r="A35" s="33" t="s">
        <v>39</v>
      </c>
      <c r="B35" s="37" t="s">
        <v>210</v>
      </c>
      <c r="C35" s="77">
        <v>0</v>
      </c>
      <c r="D35" s="77">
        <v>0</v>
      </c>
      <c r="E35" s="77"/>
    </row>
    <row r="36" spans="1:5" s="10" customFormat="1" ht="38.25">
      <c r="A36" s="53" t="s">
        <v>45</v>
      </c>
      <c r="B36" s="37" t="s">
        <v>160</v>
      </c>
      <c r="C36" s="77">
        <v>0</v>
      </c>
      <c r="D36" s="77">
        <v>0</v>
      </c>
      <c r="E36" s="77"/>
    </row>
    <row r="37" spans="1:5" s="10" customFormat="1" ht="18.75">
      <c r="A37" s="39" t="s">
        <v>46</v>
      </c>
      <c r="B37" s="37" t="s">
        <v>161</v>
      </c>
      <c r="C37" s="74"/>
      <c r="D37" s="74"/>
      <c r="E37" s="74"/>
    </row>
    <row r="38" spans="1:5" s="10" customFormat="1" ht="38.25">
      <c r="A38" s="33" t="s">
        <v>47</v>
      </c>
      <c r="B38" s="37" t="s">
        <v>211</v>
      </c>
      <c r="C38" s="77">
        <v>1</v>
      </c>
      <c r="D38" s="77">
        <v>1</v>
      </c>
      <c r="E38" s="77"/>
    </row>
    <row r="39" spans="1:5" s="10" customFormat="1" ht="25.5">
      <c r="A39" s="53" t="s">
        <v>32</v>
      </c>
      <c r="B39" s="37" t="s">
        <v>162</v>
      </c>
      <c r="C39" s="87">
        <v>8</v>
      </c>
      <c r="D39" s="87">
        <v>6</v>
      </c>
      <c r="E39" s="89" t="s">
        <v>235</v>
      </c>
    </row>
    <row r="40" spans="1:5" s="10" customFormat="1" ht="38.25">
      <c r="A40" s="53" t="s">
        <v>33</v>
      </c>
      <c r="B40" s="37" t="s">
        <v>163</v>
      </c>
      <c r="C40" s="87">
        <v>8</v>
      </c>
      <c r="D40" s="87">
        <v>6</v>
      </c>
      <c r="E40" s="89" t="s">
        <v>235</v>
      </c>
    </row>
    <row r="41" spans="1:5" s="10" customFormat="1" ht="51">
      <c r="A41" s="53" t="s">
        <v>34</v>
      </c>
      <c r="B41" s="37" t="s">
        <v>164</v>
      </c>
      <c r="C41" s="77">
        <v>0</v>
      </c>
      <c r="D41" s="77">
        <v>0</v>
      </c>
      <c r="E41" s="77"/>
    </row>
    <row r="42" spans="1:5" s="10" customFormat="1" ht="51">
      <c r="A42" s="33" t="s">
        <v>48</v>
      </c>
      <c r="B42" s="37" t="s">
        <v>212</v>
      </c>
      <c r="C42" s="77">
        <v>0</v>
      </c>
      <c r="D42" s="77">
        <v>0</v>
      </c>
      <c r="E42" s="77"/>
    </row>
    <row r="43" spans="1:5" s="10" customFormat="1" ht="25.5">
      <c r="A43" s="53" t="s">
        <v>49</v>
      </c>
      <c r="B43" s="38" t="s">
        <v>213</v>
      </c>
      <c r="C43" s="77">
        <v>7</v>
      </c>
      <c r="D43" s="77">
        <v>10</v>
      </c>
      <c r="E43" s="77"/>
    </row>
    <row r="44" spans="1:5" s="10" customFormat="1" ht="12.75">
      <c r="A44" s="40" t="s">
        <v>91</v>
      </c>
      <c r="B44" s="38" t="s">
        <v>165</v>
      </c>
      <c r="C44" s="75" t="s">
        <v>154</v>
      </c>
      <c r="D44" s="74" t="s">
        <v>154</v>
      </c>
      <c r="E44" s="77" t="s">
        <v>16</v>
      </c>
    </row>
    <row r="45" spans="1:5" s="10" customFormat="1" ht="25.5">
      <c r="A45" s="41" t="s">
        <v>43</v>
      </c>
      <c r="B45" s="42" t="s">
        <v>142</v>
      </c>
      <c r="C45" s="90">
        <v>0</v>
      </c>
      <c r="D45" s="90">
        <f>(20+10)/2</f>
        <v>15</v>
      </c>
      <c r="E45" s="77"/>
    </row>
    <row r="46" spans="1:5" s="10" customFormat="1" ht="38.25">
      <c r="A46" s="41" t="s">
        <v>50</v>
      </c>
      <c r="B46" s="42" t="s">
        <v>214</v>
      </c>
      <c r="C46" s="76">
        <v>0.71</v>
      </c>
      <c r="D46" s="77">
        <v>1.26</v>
      </c>
      <c r="E46" s="77"/>
    </row>
    <row r="47" spans="1:5" s="10" customFormat="1" ht="38.25">
      <c r="A47" s="41" t="s">
        <v>51</v>
      </c>
      <c r="B47" s="42" t="s">
        <v>215</v>
      </c>
      <c r="C47" s="76">
        <v>0</v>
      </c>
      <c r="D47" s="77">
        <v>0</v>
      </c>
      <c r="E47" s="77"/>
    </row>
    <row r="48" spans="1:5" s="10" customFormat="1" ht="38.25">
      <c r="A48" s="56" t="s">
        <v>52</v>
      </c>
      <c r="B48" s="52" t="s">
        <v>216</v>
      </c>
      <c r="C48" s="76">
        <v>0</v>
      </c>
      <c r="D48" s="77">
        <v>0</v>
      </c>
      <c r="E48" s="77"/>
    </row>
    <row r="50" spans="1:5" s="11" customFormat="1" ht="15.75">
      <c r="A50" s="28"/>
      <c r="B50" s="57" t="s">
        <v>166</v>
      </c>
      <c r="C50" s="58"/>
      <c r="D50" s="58"/>
      <c r="E50" s="58"/>
    </row>
    <row r="51" spans="1:5" s="10" customFormat="1" ht="16.5" customHeight="1">
      <c r="A51" s="12"/>
      <c r="B51" s="13"/>
      <c r="C51" s="59" t="s">
        <v>14</v>
      </c>
      <c r="D51" s="14"/>
      <c r="E51" s="59" t="s">
        <v>13</v>
      </c>
    </row>
    <row r="54" spans="1:2" ht="15">
      <c r="A54" s="2" t="s">
        <v>167</v>
      </c>
      <c r="B54" s="2" t="s">
        <v>168</v>
      </c>
    </row>
    <row r="55" ht="15">
      <c r="B55" s="2" t="s">
        <v>218</v>
      </c>
    </row>
    <row r="56" spans="2:6" ht="15">
      <c r="B56" s="7" t="s">
        <v>217</v>
      </c>
      <c r="C56" s="7"/>
      <c r="D56" s="7"/>
      <c r="E56" s="7"/>
      <c r="F56" s="7"/>
    </row>
    <row r="57" spans="2:6" ht="15">
      <c r="B57" s="7" t="s">
        <v>169</v>
      </c>
      <c r="C57" s="7"/>
      <c r="D57" s="7"/>
      <c r="E57" s="7"/>
      <c r="F57" s="7"/>
    </row>
    <row r="58" spans="2:6" ht="15">
      <c r="B58" s="7" t="s">
        <v>170</v>
      </c>
      <c r="C58" s="7"/>
      <c r="D58" s="7"/>
      <c r="E58" s="7"/>
      <c r="F58" s="7"/>
    </row>
    <row r="59" spans="2:6" ht="15">
      <c r="B59" s="7" t="s">
        <v>171</v>
      </c>
      <c r="C59" s="7"/>
      <c r="D59" s="7"/>
      <c r="E59" s="7"/>
      <c r="F59" s="7"/>
    </row>
    <row r="60" spans="2:6" ht="15">
      <c r="B60" s="7" t="s">
        <v>172</v>
      </c>
      <c r="C60" s="7"/>
      <c r="D60" s="7"/>
      <c r="E60" s="7"/>
      <c r="F60" s="7"/>
    </row>
    <row r="61" spans="2:6" ht="15">
      <c r="B61" s="7" t="s">
        <v>173</v>
      </c>
      <c r="C61" s="7"/>
      <c r="D61" s="7"/>
      <c r="E61" s="7"/>
      <c r="F61" s="7"/>
    </row>
    <row r="62" spans="2:6" ht="15">
      <c r="B62" s="7" t="s">
        <v>174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34" t="s">
        <v>79</v>
      </c>
    </row>
    <row r="2" ht="20.25" customHeight="1">
      <c r="E2" s="34" t="s">
        <v>146</v>
      </c>
    </row>
    <row r="3" ht="20.25" customHeight="1">
      <c r="E3" s="34" t="s">
        <v>227</v>
      </c>
    </row>
    <row r="4" ht="20.25" customHeight="1">
      <c r="E4" s="34"/>
    </row>
    <row r="5" spans="1:5" ht="15.75">
      <c r="A5" s="25" t="s">
        <v>147</v>
      </c>
      <c r="B5" s="25"/>
      <c r="C5" s="25"/>
      <c r="D5" s="25"/>
      <c r="E5" s="25"/>
    </row>
    <row r="6" spans="1:5" ht="14.25" customHeight="1">
      <c r="A6" s="25" t="s">
        <v>148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517" t="s">
        <v>84</v>
      </c>
      <c r="B9" s="517" t="s">
        <v>23</v>
      </c>
      <c r="C9" s="32" t="s">
        <v>26</v>
      </c>
      <c r="D9" s="32"/>
      <c r="E9" s="517" t="s">
        <v>149</v>
      </c>
    </row>
    <row r="10" spans="1:5" s="9" customFormat="1" ht="30">
      <c r="A10" s="518"/>
      <c r="B10" s="518"/>
      <c r="C10" s="23" t="s">
        <v>150</v>
      </c>
      <c r="D10" s="23" t="s">
        <v>151</v>
      </c>
      <c r="E10" s="518"/>
    </row>
    <row r="11" spans="1:5" s="10" customFormat="1" ht="18.75">
      <c r="A11" s="32"/>
      <c r="B11" s="35" t="s">
        <v>175</v>
      </c>
      <c r="C11" s="88"/>
      <c r="D11" s="88"/>
      <c r="E11" s="88"/>
    </row>
    <row r="12" spans="1:5" s="10" customFormat="1" ht="20.25">
      <c r="A12" s="39" t="s">
        <v>143</v>
      </c>
      <c r="B12" s="37" t="s">
        <v>158</v>
      </c>
      <c r="C12" s="79"/>
      <c r="D12" s="79"/>
      <c r="E12" s="79"/>
    </row>
    <row r="13" spans="1:5" s="10" customFormat="1" ht="25.5">
      <c r="A13" s="33" t="s">
        <v>87</v>
      </c>
      <c r="B13" s="37" t="s">
        <v>176</v>
      </c>
      <c r="C13" s="75" t="s">
        <v>154</v>
      </c>
      <c r="D13" s="74" t="s">
        <v>154</v>
      </c>
      <c r="E13" s="77" t="s">
        <v>16</v>
      </c>
    </row>
    <row r="14" spans="1:5" s="10" customFormat="1" ht="38.25">
      <c r="A14" s="33" t="s">
        <v>32</v>
      </c>
      <c r="B14" s="37" t="s">
        <v>132</v>
      </c>
      <c r="C14" s="65">
        <v>30</v>
      </c>
      <c r="D14" s="65">
        <v>30</v>
      </c>
      <c r="E14" s="78"/>
    </row>
    <row r="15" spans="1:5" s="10" customFormat="1" ht="25.5">
      <c r="A15" s="33" t="s">
        <v>89</v>
      </c>
      <c r="B15" s="37" t="s">
        <v>133</v>
      </c>
      <c r="C15" s="75" t="s">
        <v>154</v>
      </c>
      <c r="D15" s="74" t="s">
        <v>154</v>
      </c>
      <c r="E15" s="77" t="s">
        <v>16</v>
      </c>
    </row>
    <row r="16" spans="1:5" s="10" customFormat="1" ht="27" customHeight="1">
      <c r="A16" s="33" t="s">
        <v>41</v>
      </c>
      <c r="B16" s="37" t="s">
        <v>114</v>
      </c>
      <c r="C16" s="65">
        <v>15</v>
      </c>
      <c r="D16" s="65">
        <v>15</v>
      </c>
      <c r="E16" s="78"/>
    </row>
    <row r="17" spans="1:5" s="10" customFormat="1" ht="12.75">
      <c r="A17" s="33" t="s">
        <v>42</v>
      </c>
      <c r="B17" s="37" t="s">
        <v>115</v>
      </c>
      <c r="C17" s="65">
        <v>15</v>
      </c>
      <c r="D17" s="65">
        <v>15</v>
      </c>
      <c r="E17" s="78"/>
    </row>
    <row r="18" spans="1:5" s="10" customFormat="1" ht="63.75">
      <c r="A18" s="521" t="s">
        <v>34</v>
      </c>
      <c r="B18" s="37" t="s">
        <v>177</v>
      </c>
      <c r="C18" s="65">
        <v>0</v>
      </c>
      <c r="D18" s="65">
        <v>1</v>
      </c>
      <c r="E18" s="87" t="s">
        <v>236</v>
      </c>
    </row>
    <row r="19" spans="1:5" s="10" customFormat="1" ht="25.5">
      <c r="A19" s="522"/>
      <c r="B19" s="37" t="s">
        <v>234</v>
      </c>
      <c r="C19" s="65">
        <v>14</v>
      </c>
      <c r="D19" s="65">
        <v>13</v>
      </c>
      <c r="E19" s="78"/>
    </row>
    <row r="20" spans="1:5" s="10" customFormat="1" ht="18.75">
      <c r="A20" s="61" t="s">
        <v>178</v>
      </c>
      <c r="B20" s="37"/>
      <c r="C20" s="65"/>
      <c r="D20" s="65"/>
      <c r="E20" s="78"/>
    </row>
    <row r="21" spans="1:5" s="10" customFormat="1" ht="63.75">
      <c r="A21" s="33" t="s">
        <v>179</v>
      </c>
      <c r="B21" s="62" t="s">
        <v>180</v>
      </c>
      <c r="C21" s="86">
        <v>3009</v>
      </c>
      <c r="D21" s="86">
        <v>3090</v>
      </c>
      <c r="E21" s="78" t="s">
        <v>181</v>
      </c>
    </row>
    <row r="22" spans="1:5" s="11" customFormat="1" ht="18.75">
      <c r="A22" s="28"/>
      <c r="B22" s="63"/>
      <c r="C22" s="29"/>
      <c r="D22" s="29"/>
      <c r="E22" s="29"/>
    </row>
    <row r="23" spans="1:5" s="11" customFormat="1" ht="15.75">
      <c r="A23" s="28"/>
      <c r="B23" s="57" t="s">
        <v>166</v>
      </c>
      <c r="C23" s="58"/>
      <c r="D23" s="58"/>
      <c r="E23" s="58"/>
    </row>
    <row r="24" spans="1:5" s="10" customFormat="1" ht="16.5" customHeight="1">
      <c r="A24" s="12"/>
      <c r="B24" s="13"/>
      <c r="C24" s="59" t="s">
        <v>14</v>
      </c>
      <c r="D24" s="14"/>
      <c r="E24" s="59" t="s">
        <v>13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34" t="s">
        <v>79</v>
      </c>
    </row>
    <row r="2" ht="14.25" customHeight="1">
      <c r="D2" s="34" t="s">
        <v>146</v>
      </c>
    </row>
    <row r="3" ht="13.5" customHeight="1">
      <c r="D3" s="34" t="s">
        <v>228</v>
      </c>
    </row>
    <row r="4" ht="20.25" customHeight="1">
      <c r="D4" s="34"/>
    </row>
    <row r="5" spans="1:4" ht="15.75">
      <c r="A5" s="25" t="s">
        <v>147</v>
      </c>
      <c r="B5" s="25"/>
      <c r="C5" s="25"/>
      <c r="D5" s="25"/>
    </row>
    <row r="6" spans="1:4" ht="14.25" customHeight="1">
      <c r="A6" s="25" t="s">
        <v>182</v>
      </c>
      <c r="B6" s="25"/>
      <c r="C6" s="25"/>
      <c r="D6" s="25"/>
    </row>
    <row r="7" spans="1:4" ht="14.25" customHeight="1">
      <c r="A7" s="25"/>
      <c r="B7" s="25"/>
      <c r="C7" s="25"/>
      <c r="D7" s="25"/>
    </row>
    <row r="8" spans="1:4" ht="36.75" customHeight="1">
      <c r="A8" s="25"/>
      <c r="B8" s="523" t="s">
        <v>183</v>
      </c>
      <c r="C8" s="523"/>
      <c r="D8" s="25"/>
    </row>
    <row r="9" spans="1:4" ht="14.25" customHeight="1">
      <c r="A9" s="25"/>
      <c r="B9" s="469"/>
      <c r="C9" s="469"/>
      <c r="D9" s="25"/>
    </row>
    <row r="10" spans="1:4" ht="14.25" customHeight="1">
      <c r="A10" s="25"/>
      <c r="B10" s="63" t="s">
        <v>233</v>
      </c>
      <c r="C10" s="25"/>
      <c r="D10" s="25"/>
    </row>
    <row r="11" ht="3.75" customHeight="1"/>
    <row r="12" spans="1:4" s="9" customFormat="1" ht="30">
      <c r="A12" s="22" t="s">
        <v>22</v>
      </c>
      <c r="B12" s="19" t="s">
        <v>184</v>
      </c>
      <c r="C12" s="19" t="s">
        <v>82</v>
      </c>
      <c r="D12" s="4" t="s">
        <v>149</v>
      </c>
    </row>
    <row r="13" spans="1:4" s="11" customFormat="1" ht="15">
      <c r="A13" s="21">
        <v>1</v>
      </c>
      <c r="B13" s="21">
        <v>2</v>
      </c>
      <c r="C13" s="21">
        <v>3</v>
      </c>
      <c r="D13" s="21">
        <v>4</v>
      </c>
    </row>
    <row r="14" spans="1:4" ht="18.75">
      <c r="A14" s="20"/>
      <c r="B14" s="83" t="s">
        <v>185</v>
      </c>
      <c r="C14" s="84"/>
      <c r="D14" s="30"/>
    </row>
    <row r="15" spans="1:4" ht="15">
      <c r="A15" s="20">
        <v>1</v>
      </c>
      <c r="B15" s="85">
        <v>1</v>
      </c>
      <c r="C15" s="91">
        <v>12.11</v>
      </c>
      <c r="D15" s="30"/>
    </row>
    <row r="16" spans="1:4" ht="15">
      <c r="A16" s="20">
        <v>2</v>
      </c>
      <c r="B16" s="85">
        <v>2</v>
      </c>
      <c r="C16" s="91">
        <v>12.11</v>
      </c>
      <c r="D16" s="30"/>
    </row>
    <row r="17" spans="1:4" ht="15">
      <c r="A17" s="20">
        <v>3</v>
      </c>
      <c r="B17" s="85">
        <v>3</v>
      </c>
      <c r="C17" s="91">
        <v>13.11</v>
      </c>
      <c r="D17" s="30"/>
    </row>
    <row r="18" spans="1:4" ht="18.75">
      <c r="A18" s="20"/>
      <c r="B18" s="83"/>
      <c r="C18" s="92"/>
      <c r="D18" s="30"/>
    </row>
    <row r="19" spans="1:4" ht="18.75">
      <c r="A19" s="20"/>
      <c r="B19" s="83"/>
      <c r="C19" s="92"/>
      <c r="D19" s="30"/>
    </row>
    <row r="20" spans="1:4" ht="18.75">
      <c r="A20" s="20"/>
      <c r="B20" s="83"/>
      <c r="C20" s="84"/>
      <c r="D20" s="30"/>
    </row>
    <row r="21" spans="1:4" ht="18.75">
      <c r="A21" s="20"/>
      <c r="B21" s="83" t="s">
        <v>186</v>
      </c>
      <c r="C21" s="84"/>
      <c r="D21" s="30"/>
    </row>
    <row r="22" spans="1:4" ht="15">
      <c r="A22" s="20">
        <v>2</v>
      </c>
      <c r="B22" s="85">
        <v>1</v>
      </c>
      <c r="C22" s="91">
        <v>8.42</v>
      </c>
      <c r="D22" s="30"/>
    </row>
    <row r="23" spans="1:4" ht="15">
      <c r="A23" s="20">
        <v>3</v>
      </c>
      <c r="B23" s="85">
        <v>2</v>
      </c>
      <c r="C23" s="91">
        <v>8.42</v>
      </c>
      <c r="D23" s="30"/>
    </row>
    <row r="24" spans="1:4" ht="15">
      <c r="A24" s="20">
        <v>4</v>
      </c>
      <c r="B24" s="85">
        <v>3</v>
      </c>
      <c r="C24" s="91">
        <v>8.42</v>
      </c>
      <c r="D24" s="30"/>
    </row>
    <row r="25" spans="1:4" ht="15">
      <c r="A25" s="20">
        <v>5</v>
      </c>
      <c r="B25" s="85">
        <v>4</v>
      </c>
      <c r="C25" s="91">
        <v>8.42</v>
      </c>
      <c r="D25" s="30"/>
    </row>
    <row r="26" spans="1:4" ht="15">
      <c r="A26" s="20">
        <v>7</v>
      </c>
      <c r="B26" s="85">
        <v>5</v>
      </c>
      <c r="C26" s="91">
        <v>8.42</v>
      </c>
      <c r="D26" s="30"/>
    </row>
    <row r="27" spans="1:4" ht="15">
      <c r="A27" s="20">
        <v>8</v>
      </c>
      <c r="B27" s="85">
        <v>6</v>
      </c>
      <c r="C27" s="91">
        <v>8.42</v>
      </c>
      <c r="D27" s="30"/>
    </row>
    <row r="28" spans="1:4" ht="15">
      <c r="A28" s="20">
        <v>12</v>
      </c>
      <c r="B28" s="85">
        <v>7</v>
      </c>
      <c r="C28" s="91">
        <v>8.42</v>
      </c>
      <c r="D28" s="30"/>
    </row>
    <row r="29" spans="1:4" ht="15">
      <c r="A29" s="20">
        <v>16</v>
      </c>
      <c r="B29" s="85">
        <v>8</v>
      </c>
      <c r="C29" s="91">
        <v>8.42</v>
      </c>
      <c r="D29" s="30"/>
    </row>
    <row r="30" spans="1:4" ht="15">
      <c r="A30" s="20">
        <v>17</v>
      </c>
      <c r="B30" s="85">
        <v>9</v>
      </c>
      <c r="C30" s="91">
        <v>8.42</v>
      </c>
      <c r="D30" s="30"/>
    </row>
    <row r="31" spans="1:4" ht="15">
      <c r="A31" s="20">
        <v>18</v>
      </c>
      <c r="B31" s="85">
        <v>10</v>
      </c>
      <c r="C31" s="91">
        <v>8.42</v>
      </c>
      <c r="D31" s="30"/>
    </row>
    <row r="32" spans="1:4" ht="18.75">
      <c r="A32" s="20"/>
      <c r="B32" s="83"/>
      <c r="C32" s="92"/>
      <c r="D32" s="30"/>
    </row>
    <row r="33" spans="1:4" ht="53.25" customHeight="1">
      <c r="A33" s="524"/>
      <c r="B33" s="524"/>
      <c r="C33" s="524"/>
      <c r="D33" s="524"/>
    </row>
    <row r="36" spans="1:4" s="11" customFormat="1" ht="15.75">
      <c r="A36" s="28"/>
      <c r="B36" s="57" t="s">
        <v>166</v>
      </c>
      <c r="C36" s="58"/>
      <c r="D36" s="58"/>
    </row>
    <row r="37" spans="1:4" s="10" customFormat="1" ht="16.5" customHeight="1">
      <c r="A37" s="12"/>
      <c r="B37" s="13"/>
      <c r="C37" s="59" t="s">
        <v>14</v>
      </c>
      <c r="D37" s="59" t="s">
        <v>13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34" t="s">
        <v>79</v>
      </c>
    </row>
    <row r="2" ht="20.25" customHeight="1">
      <c r="E2" s="34" t="s">
        <v>146</v>
      </c>
    </row>
    <row r="3" ht="20.25" customHeight="1">
      <c r="E3" s="34" t="s">
        <v>225</v>
      </c>
    </row>
    <row r="4" ht="20.25" customHeight="1">
      <c r="E4" s="34"/>
    </row>
    <row r="5" spans="1:5" ht="15.75">
      <c r="A5" s="25" t="s">
        <v>147</v>
      </c>
      <c r="B5" s="25"/>
      <c r="C5" s="25"/>
      <c r="D5" s="25"/>
      <c r="E5" s="25"/>
    </row>
    <row r="6" spans="1:5" ht="14.25" customHeight="1">
      <c r="A6" s="25" t="s">
        <v>148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517" t="s">
        <v>84</v>
      </c>
      <c r="B9" s="517" t="s">
        <v>23</v>
      </c>
      <c r="C9" s="32" t="s">
        <v>26</v>
      </c>
      <c r="D9" s="32"/>
      <c r="E9" s="517" t="s">
        <v>149</v>
      </c>
    </row>
    <row r="10" spans="1:5" s="9" customFormat="1" ht="30">
      <c r="A10" s="518"/>
      <c r="B10" s="518"/>
      <c r="C10" s="23" t="s">
        <v>150</v>
      </c>
      <c r="D10" s="23" t="s">
        <v>151</v>
      </c>
      <c r="E10" s="518"/>
    </row>
    <row r="11" spans="1:5" s="10" customFormat="1" ht="18.75">
      <c r="A11" s="33"/>
      <c r="B11" s="35" t="s">
        <v>187</v>
      </c>
      <c r="C11" s="65"/>
      <c r="D11" s="65"/>
      <c r="E11" s="60"/>
    </row>
    <row r="12" spans="1:5" s="10" customFormat="1" ht="20.25">
      <c r="A12" s="39" t="s">
        <v>143</v>
      </c>
      <c r="B12" s="37" t="s">
        <v>158</v>
      </c>
      <c r="C12" s="79"/>
      <c r="D12" s="79"/>
      <c r="E12" s="35"/>
    </row>
    <row r="13" spans="1:5" s="10" customFormat="1" ht="63.75">
      <c r="A13" s="33" t="s">
        <v>43</v>
      </c>
      <c r="B13" s="37" t="s">
        <v>220</v>
      </c>
      <c r="C13" s="65">
        <v>0</v>
      </c>
      <c r="D13" s="65">
        <v>0</v>
      </c>
      <c r="E13" s="60"/>
    </row>
    <row r="14" spans="1:5" s="10" customFormat="1" ht="38.25">
      <c r="A14" s="53" t="s">
        <v>44</v>
      </c>
      <c r="B14" s="37" t="s">
        <v>221</v>
      </c>
      <c r="C14" s="65">
        <v>0</v>
      </c>
      <c r="D14" s="65">
        <v>0</v>
      </c>
      <c r="E14" s="60"/>
    </row>
    <row r="15" spans="1:5" s="10" customFormat="1" ht="18.75">
      <c r="A15" s="39" t="s">
        <v>46</v>
      </c>
      <c r="B15" s="37" t="s">
        <v>161</v>
      </c>
      <c r="C15" s="79"/>
      <c r="D15" s="79"/>
      <c r="E15" s="35"/>
    </row>
    <row r="16" spans="1:5" s="10" customFormat="1" ht="54.75" customHeight="1">
      <c r="A16" s="65" t="s">
        <v>48</v>
      </c>
      <c r="B16" s="37" t="s">
        <v>231</v>
      </c>
      <c r="C16" s="65">
        <v>0</v>
      </c>
      <c r="D16" s="65">
        <v>0</v>
      </c>
      <c r="E16" s="60"/>
    </row>
    <row r="17" spans="1:5" s="10" customFormat="1" ht="38.25">
      <c r="A17" s="45" t="s">
        <v>93</v>
      </c>
      <c r="B17" s="37" t="s">
        <v>222</v>
      </c>
      <c r="C17" s="75" t="s">
        <v>154</v>
      </c>
      <c r="D17" s="74" t="s">
        <v>154</v>
      </c>
      <c r="E17" s="43" t="s">
        <v>16</v>
      </c>
    </row>
    <row r="18" spans="1:5" s="10" customFormat="1" ht="38.25">
      <c r="A18" s="45" t="s">
        <v>94</v>
      </c>
      <c r="B18" s="37" t="s">
        <v>223</v>
      </c>
      <c r="C18" s="75">
        <v>0</v>
      </c>
      <c r="D18" s="74">
        <v>0</v>
      </c>
      <c r="E18" s="43"/>
    </row>
    <row r="19" spans="1:5" s="10" customFormat="1" ht="38.25">
      <c r="A19" s="521" t="s">
        <v>53</v>
      </c>
      <c r="B19" s="37" t="s">
        <v>224</v>
      </c>
      <c r="C19" s="65">
        <v>0</v>
      </c>
      <c r="D19" s="65">
        <v>0</v>
      </c>
      <c r="E19" s="60"/>
    </row>
    <row r="20" spans="1:5" s="10" customFormat="1" ht="129.75" customHeight="1">
      <c r="A20" s="522"/>
      <c r="B20" s="37" t="s">
        <v>188</v>
      </c>
      <c r="C20" s="82">
        <v>0</v>
      </c>
      <c r="D20" s="82">
        <v>1</v>
      </c>
      <c r="E20" s="81" t="s">
        <v>230</v>
      </c>
    </row>
    <row r="21" spans="1:5" s="11" customFormat="1" ht="18.75">
      <c r="A21" s="28"/>
      <c r="B21" s="63"/>
      <c r="C21" s="29"/>
      <c r="D21" s="29"/>
      <c r="E21" s="29"/>
    </row>
    <row r="22" spans="1:5" s="11" customFormat="1" ht="15.75">
      <c r="A22" s="28"/>
      <c r="B22" s="57" t="s">
        <v>166</v>
      </c>
      <c r="C22" s="58"/>
      <c r="D22" s="58"/>
      <c r="E22" s="58"/>
    </row>
    <row r="23" spans="1:5" s="10" customFormat="1" ht="16.5" customHeight="1">
      <c r="A23" s="12"/>
      <c r="B23" s="13"/>
      <c r="C23" s="59" t="s">
        <v>14</v>
      </c>
      <c r="D23" s="14"/>
      <c r="E23" s="59" t="s">
        <v>13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34" t="s">
        <v>79</v>
      </c>
    </row>
    <row r="2" ht="20.25" customHeight="1">
      <c r="E2" s="34" t="s">
        <v>146</v>
      </c>
    </row>
    <row r="3" ht="20.25" customHeight="1">
      <c r="E3" s="34" t="s">
        <v>228</v>
      </c>
    </row>
    <row r="4" ht="20.25" customHeight="1">
      <c r="E4" s="34"/>
    </row>
    <row r="5" spans="1:5" ht="15" customHeight="1">
      <c r="A5" s="25" t="s">
        <v>147</v>
      </c>
      <c r="B5" s="25"/>
      <c r="C5" s="25"/>
      <c r="D5" s="25"/>
      <c r="E5" s="25"/>
    </row>
    <row r="6" spans="1:5" ht="14.25" customHeight="1">
      <c r="A6" s="25" t="s">
        <v>148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517" t="s">
        <v>84</v>
      </c>
      <c r="B9" s="517" t="s">
        <v>23</v>
      </c>
      <c r="C9" s="32" t="s">
        <v>26</v>
      </c>
      <c r="D9" s="32"/>
      <c r="E9" s="517" t="s">
        <v>149</v>
      </c>
    </row>
    <row r="10" spans="1:5" s="9" customFormat="1" ht="30">
      <c r="A10" s="518"/>
      <c r="B10" s="518"/>
      <c r="C10" s="23" t="s">
        <v>150</v>
      </c>
      <c r="D10" s="23" t="s">
        <v>189</v>
      </c>
      <c r="E10" s="518"/>
    </row>
    <row r="11" spans="1:5" s="10" customFormat="1" ht="18.75">
      <c r="A11" s="33"/>
      <c r="B11" s="35" t="s">
        <v>190</v>
      </c>
      <c r="C11" s="33"/>
      <c r="D11" s="33"/>
      <c r="E11" s="60"/>
    </row>
    <row r="12" spans="1:5" s="10" customFormat="1" ht="20.25">
      <c r="A12" s="66" t="s">
        <v>143</v>
      </c>
      <c r="B12" s="38" t="s">
        <v>158</v>
      </c>
      <c r="C12" s="79"/>
      <c r="D12" s="79"/>
      <c r="E12" s="35"/>
    </row>
    <row r="13" spans="1:5" s="10" customFormat="1" ht="54" customHeight="1">
      <c r="A13" s="53" t="s">
        <v>85</v>
      </c>
      <c r="B13" s="67" t="s">
        <v>229</v>
      </c>
      <c r="C13" s="75" t="s">
        <v>154</v>
      </c>
      <c r="D13" s="74" t="s">
        <v>154</v>
      </c>
      <c r="E13" s="43" t="s">
        <v>16</v>
      </c>
    </row>
    <row r="14" spans="1:5" s="10" customFormat="1" ht="25.5">
      <c r="A14" s="54" t="s">
        <v>27</v>
      </c>
      <c r="B14" s="42" t="s">
        <v>131</v>
      </c>
      <c r="C14" s="80">
        <v>39</v>
      </c>
      <c r="D14" s="65">
        <v>28</v>
      </c>
      <c r="E14" s="60"/>
    </row>
    <row r="15" spans="1:5" s="10" customFormat="1" ht="38.25">
      <c r="A15" s="51" t="s">
        <v>40</v>
      </c>
      <c r="B15" s="52" t="s">
        <v>219</v>
      </c>
      <c r="C15" s="80">
        <v>345</v>
      </c>
      <c r="D15" s="65">
        <v>303</v>
      </c>
      <c r="E15" s="60"/>
    </row>
    <row r="16" spans="1:5" s="10" customFormat="1" ht="12.75">
      <c r="A16" s="51" t="s">
        <v>43</v>
      </c>
      <c r="B16" s="52" t="s">
        <v>191</v>
      </c>
      <c r="C16" s="65">
        <v>260</v>
      </c>
      <c r="D16" s="65">
        <v>122</v>
      </c>
      <c r="E16" s="60"/>
    </row>
    <row r="17" spans="1:5" s="10" customFormat="1" ht="18.75">
      <c r="A17" s="39" t="s">
        <v>46</v>
      </c>
      <c r="B17" s="37" t="s">
        <v>161</v>
      </c>
      <c r="C17" s="79"/>
      <c r="D17" s="79"/>
      <c r="E17" s="35"/>
    </row>
    <row r="18" spans="1:5" s="10" customFormat="1" ht="38.25">
      <c r="A18" s="33" t="s">
        <v>44</v>
      </c>
      <c r="B18" s="37" t="s">
        <v>127</v>
      </c>
      <c r="C18" s="65">
        <v>0</v>
      </c>
      <c r="D18" s="65">
        <v>0</v>
      </c>
      <c r="E18" s="60"/>
    </row>
    <row r="19" spans="1:5" s="10" customFormat="1" ht="18.75">
      <c r="A19" s="66" t="s">
        <v>193</v>
      </c>
      <c r="B19" s="38"/>
      <c r="C19" s="79"/>
      <c r="D19" s="79"/>
      <c r="E19" s="35"/>
    </row>
    <row r="20" spans="1:5" s="10" customFormat="1" ht="38.25">
      <c r="A20" s="33" t="s">
        <v>85</v>
      </c>
      <c r="B20" s="72" t="s">
        <v>194</v>
      </c>
      <c r="C20" s="80"/>
      <c r="D20" s="65"/>
      <c r="E20" s="43"/>
    </row>
    <row r="21" spans="1:5" s="10" customFormat="1" ht="51">
      <c r="A21" s="33" t="s">
        <v>87</v>
      </c>
      <c r="B21" s="37" t="s">
        <v>195</v>
      </c>
      <c r="C21" s="80"/>
      <c r="D21" s="65"/>
      <c r="E21" s="60"/>
    </row>
    <row r="22" spans="1:5" s="10" customFormat="1" ht="38.25">
      <c r="A22" s="33" t="s">
        <v>91</v>
      </c>
      <c r="B22" s="37" t="s">
        <v>196</v>
      </c>
      <c r="C22" s="80"/>
      <c r="D22" s="65"/>
      <c r="E22" s="60"/>
    </row>
    <row r="23" spans="1:5" s="10" customFormat="1" ht="12.75">
      <c r="A23" s="70"/>
      <c r="B23" s="13"/>
      <c r="C23" s="70"/>
      <c r="D23" s="70"/>
      <c r="E23" s="71"/>
    </row>
    <row r="24" spans="1:5" s="11" customFormat="1" ht="18.75">
      <c r="A24" s="28"/>
      <c r="B24" s="63"/>
      <c r="C24" s="29"/>
      <c r="D24" s="29"/>
      <c r="E24" s="29"/>
    </row>
    <row r="25" spans="1:5" s="11" customFormat="1" ht="15.75">
      <c r="A25" s="28"/>
      <c r="B25" s="57" t="s">
        <v>166</v>
      </c>
      <c r="C25" s="58"/>
      <c r="D25" s="58"/>
      <c r="E25" s="58"/>
    </row>
    <row r="26" spans="1:5" s="10" customFormat="1" ht="16.5" customHeight="1">
      <c r="A26" s="12"/>
      <c r="B26" s="13"/>
      <c r="C26" s="59" t="s">
        <v>14</v>
      </c>
      <c r="D26" s="14"/>
      <c r="E26" s="59" t="s">
        <v>13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34" t="s">
        <v>79</v>
      </c>
    </row>
    <row r="2" ht="20.25" customHeight="1">
      <c r="E2" s="34" t="s">
        <v>146</v>
      </c>
    </row>
    <row r="3" ht="20.25" customHeight="1">
      <c r="E3" s="34" t="s">
        <v>226</v>
      </c>
    </row>
    <row r="4" ht="20.25" customHeight="1">
      <c r="E4" s="34"/>
    </row>
    <row r="5" spans="1:5" ht="15.75">
      <c r="A5" s="25" t="s">
        <v>147</v>
      </c>
      <c r="B5" s="25"/>
      <c r="C5" s="25"/>
      <c r="D5" s="25"/>
      <c r="E5" s="25"/>
    </row>
    <row r="6" spans="1:5" ht="14.25" customHeight="1">
      <c r="A6" s="25" t="s">
        <v>148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517" t="s">
        <v>84</v>
      </c>
      <c r="B9" s="517" t="s">
        <v>23</v>
      </c>
      <c r="C9" s="32" t="s">
        <v>26</v>
      </c>
      <c r="D9" s="32"/>
      <c r="E9" s="517" t="s">
        <v>149</v>
      </c>
    </row>
    <row r="10" spans="1:5" s="9" customFormat="1" ht="30">
      <c r="A10" s="518"/>
      <c r="B10" s="518"/>
      <c r="C10" s="23" t="s">
        <v>150</v>
      </c>
      <c r="D10" s="23" t="s">
        <v>151</v>
      </c>
      <c r="E10" s="518"/>
    </row>
    <row r="11" spans="1:5" s="10" customFormat="1" ht="18.75">
      <c r="A11" s="33"/>
      <c r="B11" s="64" t="s">
        <v>192</v>
      </c>
      <c r="C11" s="33"/>
      <c r="D11" s="33"/>
      <c r="E11" s="60"/>
    </row>
    <row r="12" spans="1:5" s="10" customFormat="1" ht="20.25">
      <c r="A12" s="39" t="s">
        <v>143</v>
      </c>
      <c r="B12" s="37" t="s">
        <v>158</v>
      </c>
      <c r="C12" s="35"/>
      <c r="D12" s="35"/>
      <c r="E12" s="35"/>
    </row>
    <row r="13" spans="1:5" s="10" customFormat="1" ht="38.25">
      <c r="A13" s="33" t="s">
        <v>38</v>
      </c>
      <c r="B13" s="37" t="s">
        <v>137</v>
      </c>
      <c r="C13" s="65">
        <v>0</v>
      </c>
      <c r="D13" s="65">
        <v>0</v>
      </c>
      <c r="E13" s="60"/>
    </row>
    <row r="14" spans="1:5" s="11" customFormat="1" ht="18.75">
      <c r="A14" s="28"/>
      <c r="B14" s="63"/>
      <c r="C14" s="29"/>
      <c r="D14" s="29"/>
      <c r="E14" s="29"/>
    </row>
    <row r="15" spans="1:5" s="11" customFormat="1" ht="15.75">
      <c r="A15" s="28"/>
      <c r="B15" s="57" t="s">
        <v>166</v>
      </c>
      <c r="C15" s="58"/>
      <c r="D15" s="58"/>
      <c r="E15" s="58"/>
    </row>
    <row r="16" spans="1:5" s="10" customFormat="1" ht="16.5" customHeight="1">
      <c r="A16" s="12"/>
      <c r="B16" s="13"/>
      <c r="C16" s="59" t="s">
        <v>14</v>
      </c>
      <c r="D16" s="14"/>
      <c r="E16" s="59" t="s">
        <v>13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view="pageBreakPreview" zoomScaleSheetLayoutView="100" zoomScalePageLayoutView="0" workbookViewId="0" topLeftCell="A1">
      <selection activeCell="A9" sqref="A9:IV9"/>
    </sheetView>
  </sheetViews>
  <sheetFormatPr defaultColWidth="10.75390625" defaultRowHeight="12.75"/>
  <cols>
    <col min="1" max="1" width="90.25390625" style="251" customWidth="1"/>
    <col min="2" max="2" width="34.375" style="251" customWidth="1"/>
    <col min="3" max="16384" width="10.75390625" style="251" customWidth="1"/>
  </cols>
  <sheetData>
    <row r="1" s="253" customFormat="1" ht="16.5" customHeight="1"/>
    <row r="2" spans="1:2" s="3" customFormat="1" ht="15.75">
      <c r="A2" s="427" t="s">
        <v>77</v>
      </c>
      <c r="B2" s="427"/>
    </row>
    <row r="3" spans="1:2" s="1" customFormat="1" ht="15">
      <c r="A3" s="428" t="s">
        <v>356</v>
      </c>
      <c r="B3" s="428"/>
    </row>
    <row r="4" spans="1:2" s="5" customFormat="1" ht="12">
      <c r="A4" s="429" t="s">
        <v>74</v>
      </c>
      <c r="B4" s="429"/>
    </row>
    <row r="5" s="1" customFormat="1" ht="47.25" customHeight="1" thickBot="1"/>
    <row r="6" spans="1:2" s="1" customFormat="1" ht="28.5" customHeight="1">
      <c r="A6" s="113" t="s">
        <v>357</v>
      </c>
      <c r="B6" s="212">
        <v>274</v>
      </c>
    </row>
    <row r="7" spans="1:2" s="1" customFormat="1" ht="36" customHeight="1" thickBot="1">
      <c r="A7" s="68" t="s">
        <v>78</v>
      </c>
      <c r="B7" s="353" t="s">
        <v>457</v>
      </c>
    </row>
    <row r="8" spans="1:2" s="1" customFormat="1" ht="36.75" customHeight="1" thickBot="1">
      <c r="A8" s="69" t="s">
        <v>24</v>
      </c>
      <c r="B8" s="384">
        <f>B9/B6</f>
        <v>0.0885036496350365</v>
      </c>
    </row>
    <row r="9" spans="1:2" s="253" customFormat="1" ht="50.25" customHeight="1" hidden="1">
      <c r="A9" s="354"/>
      <c r="B9" s="385">
        <v>24.25</v>
      </c>
    </row>
    <row r="10" spans="1:12" s="97" customFormat="1" ht="79.5" customHeight="1">
      <c r="A10" s="430" t="s">
        <v>358</v>
      </c>
      <c r="B10" s="430"/>
      <c r="C10" s="208"/>
      <c r="D10" s="208"/>
      <c r="E10" s="208"/>
      <c r="F10" s="208"/>
      <c r="G10" s="208"/>
      <c r="H10" s="208"/>
      <c r="I10" s="2"/>
      <c r="J10" s="2"/>
      <c r="K10" s="2"/>
      <c r="L10" s="98"/>
    </row>
    <row r="11" ht="40.5" customHeight="1"/>
  </sheetData>
  <sheetProtection/>
  <mergeCells count="4">
    <mergeCell ref="A2:B2"/>
    <mergeCell ref="A3:B3"/>
    <mergeCell ref="A4:B4"/>
    <mergeCell ref="A10:B10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N24"/>
  <sheetViews>
    <sheetView zoomScalePageLayoutView="0" workbookViewId="0" topLeftCell="E3">
      <selection activeCell="B24" sqref="B1:AM24"/>
    </sheetView>
  </sheetViews>
  <sheetFormatPr defaultColWidth="9.00390625" defaultRowHeight="12.75"/>
  <cols>
    <col min="1" max="1" width="2.625" style="283" customWidth="1"/>
    <col min="2" max="2" width="6.125" style="283" customWidth="1"/>
    <col min="3" max="3" width="5.75390625" style="283" customWidth="1"/>
    <col min="4" max="4" width="14.75390625" style="283" customWidth="1"/>
    <col min="5" max="5" width="4.875" style="284" customWidth="1"/>
    <col min="6" max="6" width="6.25390625" style="283" customWidth="1"/>
    <col min="7" max="7" width="5.375" style="283" customWidth="1"/>
    <col min="8" max="8" width="4.875" style="283" customWidth="1"/>
    <col min="9" max="9" width="4.375" style="283" customWidth="1"/>
    <col min="10" max="10" width="4.375" style="285" customWidth="1"/>
    <col min="11" max="11" width="5.125" style="285" customWidth="1"/>
    <col min="12" max="12" width="6.375" style="285" customWidth="1"/>
    <col min="13" max="13" width="5.625" style="285" customWidth="1"/>
    <col min="14" max="14" width="5.875" style="285" customWidth="1"/>
    <col min="15" max="15" width="4.25390625" style="285" customWidth="1"/>
    <col min="16" max="16" width="4.75390625" style="285" customWidth="1"/>
    <col min="17" max="17" width="6.25390625" style="285" customWidth="1"/>
    <col min="18" max="18" width="6.625" style="285" customWidth="1"/>
    <col min="19" max="19" width="4.25390625" style="285" customWidth="1"/>
    <col min="20" max="20" width="5.75390625" style="285" customWidth="1"/>
    <col min="21" max="21" width="5.125" style="285" customWidth="1"/>
    <col min="22" max="22" width="6.875" style="285" customWidth="1"/>
    <col min="23" max="23" width="6.625" style="283" customWidth="1"/>
    <col min="24" max="24" width="5.875" style="283" customWidth="1"/>
    <col min="25" max="25" width="6.00390625" style="283" customWidth="1"/>
    <col min="26" max="26" width="7.125" style="283" customWidth="1"/>
    <col min="27" max="27" width="3.875" style="283" customWidth="1"/>
    <col min="28" max="28" width="3.75390625" style="283" customWidth="1"/>
    <col min="29" max="29" width="9.00390625" style="283" customWidth="1"/>
    <col min="30" max="31" width="9.75390625" style="283" customWidth="1"/>
    <col min="32" max="32" width="10.75390625" style="283" customWidth="1"/>
    <col min="33" max="33" width="9.625" style="283" customWidth="1"/>
    <col min="34" max="34" width="8.875" style="283" customWidth="1"/>
    <col min="35" max="35" width="8.00390625" style="283" customWidth="1"/>
    <col min="36" max="36" width="8.375" style="283" customWidth="1"/>
    <col min="37" max="37" width="9.125" style="283" customWidth="1"/>
    <col min="38" max="38" width="9.25390625" style="286" customWidth="1"/>
    <col min="39" max="16384" width="9.125" style="283" customWidth="1"/>
  </cols>
  <sheetData>
    <row r="1" ht="12.75" customHeight="1" hidden="1"/>
    <row r="2" spans="2:39" ht="12.75" customHeight="1" hidden="1">
      <c r="B2" s="553" t="s">
        <v>385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</row>
    <row r="3" spans="1:39" ht="37.5" customHeight="1">
      <c r="A3" s="287"/>
      <c r="B3" s="554" t="s">
        <v>386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</row>
    <row r="4" spans="1:40" ht="57" customHeight="1">
      <c r="A4" s="287"/>
      <c r="B4" s="533" t="s">
        <v>84</v>
      </c>
      <c r="C4" s="533" t="s">
        <v>387</v>
      </c>
      <c r="D4" s="533" t="s">
        <v>388</v>
      </c>
      <c r="E4" s="556" t="s">
        <v>389</v>
      </c>
      <c r="F4" s="533" t="s">
        <v>390</v>
      </c>
      <c r="G4" s="533" t="s">
        <v>391</v>
      </c>
      <c r="H4" s="533" t="s">
        <v>392</v>
      </c>
      <c r="I4" s="533" t="s">
        <v>393</v>
      </c>
      <c r="J4" s="539" t="s">
        <v>394</v>
      </c>
      <c r="K4" s="540"/>
      <c r="L4" s="540"/>
      <c r="M4" s="540"/>
      <c r="N4" s="540"/>
      <c r="O4" s="540"/>
      <c r="P4" s="540"/>
      <c r="Q4" s="541"/>
      <c r="R4" s="542" t="s">
        <v>395</v>
      </c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52"/>
      <c r="AD4" s="544" t="s">
        <v>396</v>
      </c>
      <c r="AE4" s="545"/>
      <c r="AF4" s="544" t="s">
        <v>397</v>
      </c>
      <c r="AG4" s="545"/>
      <c r="AH4" s="544" t="s">
        <v>398</v>
      </c>
      <c r="AI4" s="545"/>
      <c r="AJ4" s="533" t="s">
        <v>399</v>
      </c>
      <c r="AK4" s="533" t="s">
        <v>400</v>
      </c>
      <c r="AL4" s="536" t="s">
        <v>401</v>
      </c>
      <c r="AM4" s="533" t="s">
        <v>402</v>
      </c>
      <c r="AN4" s="550" t="s">
        <v>403</v>
      </c>
    </row>
    <row r="5" spans="1:40" ht="34.5" customHeight="1">
      <c r="A5" s="287"/>
      <c r="B5" s="534"/>
      <c r="C5" s="534"/>
      <c r="D5" s="534"/>
      <c r="E5" s="557"/>
      <c r="F5" s="534"/>
      <c r="G5" s="534"/>
      <c r="H5" s="534"/>
      <c r="I5" s="534"/>
      <c r="J5" s="539" t="s">
        <v>404</v>
      </c>
      <c r="K5" s="540"/>
      <c r="L5" s="540"/>
      <c r="M5" s="540"/>
      <c r="N5" s="541"/>
      <c r="O5" s="528" t="s">
        <v>405</v>
      </c>
      <c r="P5" s="528" t="s">
        <v>406</v>
      </c>
      <c r="Q5" s="528" t="s">
        <v>407</v>
      </c>
      <c r="R5" s="542" t="s">
        <v>404</v>
      </c>
      <c r="S5" s="543"/>
      <c r="T5" s="543"/>
      <c r="U5" s="543"/>
      <c r="V5" s="543"/>
      <c r="W5" s="543"/>
      <c r="X5" s="543"/>
      <c r="Y5" s="543"/>
      <c r="Z5" s="543"/>
      <c r="AA5" s="533" t="s">
        <v>405</v>
      </c>
      <c r="AB5" s="533" t="s">
        <v>406</v>
      </c>
      <c r="AC5" s="533" t="s">
        <v>408</v>
      </c>
      <c r="AD5" s="546"/>
      <c r="AE5" s="547"/>
      <c r="AF5" s="546"/>
      <c r="AG5" s="547"/>
      <c r="AH5" s="546"/>
      <c r="AI5" s="547"/>
      <c r="AJ5" s="534"/>
      <c r="AK5" s="534"/>
      <c r="AL5" s="537"/>
      <c r="AM5" s="534"/>
      <c r="AN5" s="550"/>
    </row>
    <row r="6" spans="1:40" ht="111" customHeight="1">
      <c r="A6" s="287"/>
      <c r="B6" s="534"/>
      <c r="C6" s="534"/>
      <c r="D6" s="534"/>
      <c r="E6" s="557"/>
      <c r="F6" s="534"/>
      <c r="G6" s="534"/>
      <c r="H6" s="534"/>
      <c r="I6" s="534"/>
      <c r="J6" s="530" t="s">
        <v>409</v>
      </c>
      <c r="K6" s="551"/>
      <c r="L6" s="530" t="s">
        <v>410</v>
      </c>
      <c r="M6" s="531"/>
      <c r="N6" s="528" t="s">
        <v>411</v>
      </c>
      <c r="O6" s="532"/>
      <c r="P6" s="532"/>
      <c r="Q6" s="532"/>
      <c r="R6" s="530" t="s">
        <v>409</v>
      </c>
      <c r="S6" s="531"/>
      <c r="T6" s="530" t="s">
        <v>410</v>
      </c>
      <c r="U6" s="531"/>
      <c r="V6" s="528" t="s">
        <v>411</v>
      </c>
      <c r="W6" s="533" t="s">
        <v>412</v>
      </c>
      <c r="X6" s="533" t="s">
        <v>413</v>
      </c>
      <c r="Y6" s="533" t="s">
        <v>414</v>
      </c>
      <c r="Z6" s="533" t="s">
        <v>415</v>
      </c>
      <c r="AA6" s="534"/>
      <c r="AB6" s="534"/>
      <c r="AC6" s="534"/>
      <c r="AD6" s="546"/>
      <c r="AE6" s="547"/>
      <c r="AF6" s="546"/>
      <c r="AG6" s="547"/>
      <c r="AH6" s="546"/>
      <c r="AI6" s="547"/>
      <c r="AJ6" s="534"/>
      <c r="AK6" s="534"/>
      <c r="AL6" s="537"/>
      <c r="AM6" s="534"/>
      <c r="AN6" s="550"/>
    </row>
    <row r="7" spans="1:40" ht="80.25" customHeight="1">
      <c r="A7" s="287"/>
      <c r="B7" s="534"/>
      <c r="C7" s="534"/>
      <c r="D7" s="534"/>
      <c r="E7" s="557"/>
      <c r="F7" s="534"/>
      <c r="G7" s="534"/>
      <c r="H7" s="534"/>
      <c r="I7" s="534"/>
      <c r="J7" s="288" t="s">
        <v>416</v>
      </c>
      <c r="K7" s="289" t="s">
        <v>417</v>
      </c>
      <c r="L7" s="288" t="s">
        <v>416</v>
      </c>
      <c r="M7" s="289" t="s">
        <v>417</v>
      </c>
      <c r="N7" s="529"/>
      <c r="O7" s="529"/>
      <c r="P7" s="529"/>
      <c r="Q7" s="529"/>
      <c r="R7" s="289" t="s">
        <v>416</v>
      </c>
      <c r="S7" s="289" t="s">
        <v>417</v>
      </c>
      <c r="T7" s="289" t="s">
        <v>416</v>
      </c>
      <c r="U7" s="289" t="s">
        <v>417</v>
      </c>
      <c r="V7" s="532"/>
      <c r="W7" s="534"/>
      <c r="X7" s="534"/>
      <c r="Y7" s="534"/>
      <c r="Z7" s="534"/>
      <c r="AA7" s="534"/>
      <c r="AB7" s="534"/>
      <c r="AC7" s="534"/>
      <c r="AD7" s="548"/>
      <c r="AE7" s="549"/>
      <c r="AF7" s="548"/>
      <c r="AG7" s="549"/>
      <c r="AH7" s="548"/>
      <c r="AI7" s="549"/>
      <c r="AJ7" s="535"/>
      <c r="AK7" s="535"/>
      <c r="AL7" s="538"/>
      <c r="AM7" s="535"/>
      <c r="AN7" s="550"/>
    </row>
    <row r="8" spans="1:39" s="295" customFormat="1" ht="12.75">
      <c r="A8" s="290"/>
      <c r="B8" s="291">
        <v>1</v>
      </c>
      <c r="C8" s="291">
        <v>2</v>
      </c>
      <c r="D8" s="291">
        <v>3</v>
      </c>
      <c r="E8" s="292">
        <v>4</v>
      </c>
      <c r="F8" s="291">
        <v>5</v>
      </c>
      <c r="G8" s="291">
        <v>6</v>
      </c>
      <c r="H8" s="291">
        <v>7</v>
      </c>
      <c r="I8" s="291">
        <v>8</v>
      </c>
      <c r="J8" s="293">
        <v>9</v>
      </c>
      <c r="K8" s="293">
        <v>10</v>
      </c>
      <c r="L8" s="293">
        <v>11</v>
      </c>
      <c r="M8" s="293">
        <v>12</v>
      </c>
      <c r="N8" s="293">
        <v>13</v>
      </c>
      <c r="O8" s="293">
        <v>14</v>
      </c>
      <c r="P8" s="293">
        <v>15</v>
      </c>
      <c r="Q8" s="293">
        <v>16</v>
      </c>
      <c r="R8" s="293">
        <v>17</v>
      </c>
      <c r="S8" s="293">
        <v>18</v>
      </c>
      <c r="T8" s="293">
        <v>19</v>
      </c>
      <c r="U8" s="293">
        <v>20</v>
      </c>
      <c r="V8" s="293">
        <v>21</v>
      </c>
      <c r="W8" s="291">
        <v>22</v>
      </c>
      <c r="X8" s="291">
        <v>23</v>
      </c>
      <c r="Y8" s="291">
        <v>24</v>
      </c>
      <c r="Z8" s="291">
        <v>25</v>
      </c>
      <c r="AA8" s="291">
        <v>26</v>
      </c>
      <c r="AB8" s="291">
        <v>27</v>
      </c>
      <c r="AC8" s="291">
        <v>28</v>
      </c>
      <c r="AD8" s="525">
        <v>29</v>
      </c>
      <c r="AE8" s="526"/>
      <c r="AF8" s="525">
        <v>30</v>
      </c>
      <c r="AG8" s="526"/>
      <c r="AH8" s="525">
        <v>31</v>
      </c>
      <c r="AI8" s="526"/>
      <c r="AJ8" s="291">
        <v>32</v>
      </c>
      <c r="AK8" s="291">
        <v>33</v>
      </c>
      <c r="AL8" s="294">
        <v>34</v>
      </c>
      <c r="AM8" s="291">
        <v>35</v>
      </c>
    </row>
    <row r="9" spans="2:40" s="296" customFormat="1" ht="51" customHeight="1">
      <c r="B9" s="297">
        <v>1</v>
      </c>
      <c r="C9" s="298" t="s">
        <v>418</v>
      </c>
      <c r="D9" s="299" t="s">
        <v>442</v>
      </c>
      <c r="E9" s="297" t="s">
        <v>455</v>
      </c>
      <c r="F9" s="300">
        <v>10</v>
      </c>
      <c r="G9" s="300">
        <v>1</v>
      </c>
      <c r="H9" s="297" t="s">
        <v>352</v>
      </c>
      <c r="I9" s="297" t="s">
        <v>352</v>
      </c>
      <c r="J9" s="297">
        <v>0</v>
      </c>
      <c r="K9" s="297">
        <v>0</v>
      </c>
      <c r="L9" s="297">
        <v>1</v>
      </c>
      <c r="M9" s="297">
        <v>0</v>
      </c>
      <c r="N9" s="297">
        <v>0</v>
      </c>
      <c r="O9" s="297" t="s">
        <v>352</v>
      </c>
      <c r="P9" s="297" t="s">
        <v>352</v>
      </c>
      <c r="Q9" s="301">
        <f>SUM(J9:N9)</f>
        <v>1</v>
      </c>
      <c r="R9" s="297">
        <v>0</v>
      </c>
      <c r="S9" s="297">
        <v>0</v>
      </c>
      <c r="T9" s="297">
        <v>1</v>
      </c>
      <c r="U9" s="297">
        <v>0</v>
      </c>
      <c r="V9" s="297">
        <v>0</v>
      </c>
      <c r="W9" s="297"/>
      <c r="X9" s="297"/>
      <c r="Y9" s="297"/>
      <c r="Z9" s="301">
        <f>SUM(R9:Y9)</f>
        <v>1</v>
      </c>
      <c r="AA9" s="297">
        <v>0</v>
      </c>
      <c r="AB9" s="297">
        <v>0</v>
      </c>
      <c r="AC9" s="302">
        <f>SUM(Z9:AB9)</f>
        <v>1</v>
      </c>
      <c r="AD9" s="335">
        <v>42009</v>
      </c>
      <c r="AE9" s="303">
        <v>0.6631944444444444</v>
      </c>
      <c r="AF9" s="335">
        <v>42009</v>
      </c>
      <c r="AG9" s="303">
        <v>0.71875</v>
      </c>
      <c r="AH9" s="335">
        <v>42009</v>
      </c>
      <c r="AI9" s="303">
        <v>0.71875</v>
      </c>
      <c r="AJ9" s="381">
        <f>3+(1/60)</f>
        <v>3.0166666666666666</v>
      </c>
      <c r="AK9" s="297" t="s">
        <v>352</v>
      </c>
      <c r="AL9" s="304" t="s">
        <v>419</v>
      </c>
      <c r="AM9" s="305"/>
      <c r="AN9" s="296">
        <f>AC9*AJ9</f>
        <v>3.0166666666666666</v>
      </c>
    </row>
    <row r="10" spans="2:40" ht="51" customHeight="1">
      <c r="B10" s="297">
        <v>2</v>
      </c>
      <c r="C10" s="298" t="s">
        <v>418</v>
      </c>
      <c r="D10" s="373" t="s">
        <v>443</v>
      </c>
      <c r="E10" s="297" t="s">
        <v>455</v>
      </c>
      <c r="F10" s="300">
        <v>10</v>
      </c>
      <c r="G10" s="300">
        <v>1</v>
      </c>
      <c r="H10" s="297" t="s">
        <v>352</v>
      </c>
      <c r="I10" s="297" t="s">
        <v>352</v>
      </c>
      <c r="J10" s="297">
        <v>0</v>
      </c>
      <c r="K10" s="297">
        <v>0</v>
      </c>
      <c r="L10" s="297">
        <v>0</v>
      </c>
      <c r="M10" s="297">
        <v>2</v>
      </c>
      <c r="N10" s="297">
        <v>0</v>
      </c>
      <c r="O10" s="297" t="s">
        <v>352</v>
      </c>
      <c r="P10" s="297" t="s">
        <v>352</v>
      </c>
      <c r="Q10" s="301">
        <f aca="true" t="shared" si="0" ref="Q10:Q20">SUM(J10:N10)</f>
        <v>2</v>
      </c>
      <c r="R10" s="297">
        <v>0</v>
      </c>
      <c r="S10" s="297">
        <v>0</v>
      </c>
      <c r="T10" s="297">
        <v>0</v>
      </c>
      <c r="U10" s="297">
        <v>2</v>
      </c>
      <c r="V10" s="297">
        <v>0</v>
      </c>
      <c r="W10" s="297"/>
      <c r="X10" s="297"/>
      <c r="Y10" s="297"/>
      <c r="Z10" s="301">
        <f aca="true" t="shared" si="1" ref="Z10:Z20">SUM(R10:Y10)</f>
        <v>2</v>
      </c>
      <c r="AA10" s="297">
        <v>0</v>
      </c>
      <c r="AB10" s="297">
        <v>0</v>
      </c>
      <c r="AC10" s="302">
        <f aca="true" t="shared" si="2" ref="AC10:AC20">SUM(Z10:AB10)</f>
        <v>2</v>
      </c>
      <c r="AD10" s="335">
        <v>42019</v>
      </c>
      <c r="AE10" s="303">
        <v>0.9201388888888888</v>
      </c>
      <c r="AF10" s="335">
        <v>42019</v>
      </c>
      <c r="AG10" s="303">
        <v>0.9263888888888889</v>
      </c>
      <c r="AH10" s="335">
        <v>42019</v>
      </c>
      <c r="AI10" s="303">
        <v>0.9263888888888889</v>
      </c>
      <c r="AJ10" s="381">
        <f>(9/60)</f>
        <v>0.15</v>
      </c>
      <c r="AK10" s="297" t="s">
        <v>352</v>
      </c>
      <c r="AL10" s="304" t="s">
        <v>419</v>
      </c>
      <c r="AM10" s="387"/>
      <c r="AN10" s="296">
        <f aca="true" t="shared" si="3" ref="AN10:AN20">AC10*AJ10</f>
        <v>0.3</v>
      </c>
    </row>
    <row r="11" spans="2:40" ht="51" customHeight="1">
      <c r="B11" s="297">
        <v>4</v>
      </c>
      <c r="C11" s="298" t="s">
        <v>418</v>
      </c>
      <c r="D11" s="373" t="s">
        <v>445</v>
      </c>
      <c r="E11" s="297" t="s">
        <v>455</v>
      </c>
      <c r="F11" s="300">
        <v>10</v>
      </c>
      <c r="G11" s="300">
        <v>1</v>
      </c>
      <c r="H11" s="297" t="s">
        <v>352</v>
      </c>
      <c r="I11" s="297" t="s">
        <v>352</v>
      </c>
      <c r="J11" s="297">
        <v>0</v>
      </c>
      <c r="K11" s="297">
        <v>0</v>
      </c>
      <c r="L11" s="297">
        <v>0</v>
      </c>
      <c r="M11" s="297">
        <v>2</v>
      </c>
      <c r="N11" s="297">
        <v>0</v>
      </c>
      <c r="O11" s="297" t="s">
        <v>352</v>
      </c>
      <c r="P11" s="297" t="s">
        <v>352</v>
      </c>
      <c r="Q11" s="301">
        <f t="shared" si="0"/>
        <v>2</v>
      </c>
      <c r="R11" s="297">
        <v>0</v>
      </c>
      <c r="S11" s="297">
        <v>0</v>
      </c>
      <c r="T11" s="297">
        <v>0</v>
      </c>
      <c r="U11" s="297">
        <v>1</v>
      </c>
      <c r="V11" s="297">
        <v>0</v>
      </c>
      <c r="W11" s="297"/>
      <c r="X11" s="297"/>
      <c r="Y11" s="297"/>
      <c r="Z11" s="301">
        <f t="shared" si="1"/>
        <v>1</v>
      </c>
      <c r="AA11" s="297">
        <v>0</v>
      </c>
      <c r="AB11" s="297">
        <v>0</v>
      </c>
      <c r="AC11" s="302">
        <f t="shared" si="2"/>
        <v>1</v>
      </c>
      <c r="AD11" s="335">
        <v>42050</v>
      </c>
      <c r="AE11" s="303">
        <v>0.9027777777777778</v>
      </c>
      <c r="AF11" s="335">
        <v>42050</v>
      </c>
      <c r="AG11" s="303">
        <v>0.9840277777777778</v>
      </c>
      <c r="AH11" s="335">
        <v>42050</v>
      </c>
      <c r="AI11" s="303">
        <v>0.9840277777777778</v>
      </c>
      <c r="AJ11" s="381">
        <f>1+(57/60)</f>
        <v>1.95</v>
      </c>
      <c r="AK11" s="297" t="s">
        <v>352</v>
      </c>
      <c r="AL11" s="304" t="s">
        <v>419</v>
      </c>
      <c r="AM11" s="388"/>
      <c r="AN11" s="296">
        <f t="shared" si="3"/>
        <v>1.95</v>
      </c>
    </row>
    <row r="12" spans="2:40" ht="51" customHeight="1">
      <c r="B12" s="297">
        <v>5</v>
      </c>
      <c r="C12" s="298" t="s">
        <v>418</v>
      </c>
      <c r="D12" s="341" t="s">
        <v>446</v>
      </c>
      <c r="E12" s="297" t="s">
        <v>455</v>
      </c>
      <c r="F12" s="300">
        <v>10</v>
      </c>
      <c r="G12" s="300">
        <v>1</v>
      </c>
      <c r="H12" s="297" t="s">
        <v>352</v>
      </c>
      <c r="I12" s="297" t="s">
        <v>352</v>
      </c>
      <c r="J12" s="297">
        <v>0</v>
      </c>
      <c r="K12" s="297">
        <v>0</v>
      </c>
      <c r="L12" s="297">
        <v>0</v>
      </c>
      <c r="M12" s="297">
        <v>0</v>
      </c>
      <c r="N12" s="297">
        <v>3</v>
      </c>
      <c r="O12" s="297" t="s">
        <v>352</v>
      </c>
      <c r="P12" s="297" t="s">
        <v>352</v>
      </c>
      <c r="Q12" s="301">
        <f t="shared" si="0"/>
        <v>3</v>
      </c>
      <c r="R12" s="297">
        <v>0</v>
      </c>
      <c r="S12" s="297">
        <v>0</v>
      </c>
      <c r="T12" s="297">
        <v>0</v>
      </c>
      <c r="U12" s="297">
        <v>0</v>
      </c>
      <c r="V12" s="297">
        <v>2</v>
      </c>
      <c r="W12" s="297"/>
      <c r="X12" s="297"/>
      <c r="Y12" s="297"/>
      <c r="Z12" s="301">
        <f t="shared" si="1"/>
        <v>2</v>
      </c>
      <c r="AA12" s="297">
        <v>0</v>
      </c>
      <c r="AB12" s="297">
        <v>0</v>
      </c>
      <c r="AC12" s="302">
        <f t="shared" si="2"/>
        <v>2</v>
      </c>
      <c r="AD12" s="335">
        <v>42091</v>
      </c>
      <c r="AE12" s="303">
        <v>0.3826388888888889</v>
      </c>
      <c r="AF12" s="335">
        <v>42091</v>
      </c>
      <c r="AG12" s="340">
        <v>0.4048611111111111</v>
      </c>
      <c r="AH12" s="335">
        <v>42091</v>
      </c>
      <c r="AI12" s="340">
        <v>0.4048611111111111</v>
      </c>
      <c r="AJ12" s="381">
        <f>(32/60)</f>
        <v>0.5333333333333333</v>
      </c>
      <c r="AK12" s="297" t="s">
        <v>352</v>
      </c>
      <c r="AL12" s="304" t="s">
        <v>419</v>
      </c>
      <c r="AM12" s="388"/>
      <c r="AN12" s="296">
        <f t="shared" si="3"/>
        <v>1.0666666666666667</v>
      </c>
    </row>
    <row r="13" spans="2:40" ht="51" customHeight="1">
      <c r="B13" s="297">
        <v>6</v>
      </c>
      <c r="C13" s="298" t="s">
        <v>418</v>
      </c>
      <c r="D13" s="377" t="s">
        <v>444</v>
      </c>
      <c r="E13" s="297" t="s">
        <v>455</v>
      </c>
      <c r="F13" s="300">
        <v>10</v>
      </c>
      <c r="G13" s="300">
        <v>1</v>
      </c>
      <c r="H13" s="297" t="s">
        <v>352</v>
      </c>
      <c r="I13" s="297" t="s">
        <v>352</v>
      </c>
      <c r="J13" s="297">
        <v>0</v>
      </c>
      <c r="K13" s="297">
        <v>0</v>
      </c>
      <c r="L13" s="297">
        <v>0</v>
      </c>
      <c r="M13" s="297">
        <v>0</v>
      </c>
      <c r="N13" s="297">
        <v>3</v>
      </c>
      <c r="O13" s="297" t="s">
        <v>352</v>
      </c>
      <c r="P13" s="297" t="s">
        <v>352</v>
      </c>
      <c r="Q13" s="301">
        <f t="shared" si="0"/>
        <v>3</v>
      </c>
      <c r="R13" s="297">
        <v>0</v>
      </c>
      <c r="S13" s="297">
        <v>0</v>
      </c>
      <c r="T13" s="297">
        <v>0</v>
      </c>
      <c r="U13" s="297">
        <v>1</v>
      </c>
      <c r="V13" s="297">
        <v>0</v>
      </c>
      <c r="W13" s="297"/>
      <c r="X13" s="297"/>
      <c r="Y13" s="297"/>
      <c r="Z13" s="301">
        <f t="shared" si="1"/>
        <v>1</v>
      </c>
      <c r="AA13" s="297">
        <v>0</v>
      </c>
      <c r="AB13" s="297">
        <v>0</v>
      </c>
      <c r="AC13" s="302">
        <f t="shared" si="2"/>
        <v>1</v>
      </c>
      <c r="AD13" s="342">
        <v>42097</v>
      </c>
      <c r="AE13" s="343">
        <v>0.7006944444444444</v>
      </c>
      <c r="AF13" s="342">
        <v>42097</v>
      </c>
      <c r="AG13" s="344">
        <v>0.8208333333333333</v>
      </c>
      <c r="AH13" s="342">
        <v>42097</v>
      </c>
      <c r="AI13" s="344">
        <v>0.8208333333333333</v>
      </c>
      <c r="AJ13" s="381">
        <f>2+(53/60)</f>
        <v>2.8833333333333333</v>
      </c>
      <c r="AK13" s="297" t="s">
        <v>352</v>
      </c>
      <c r="AL13" s="304" t="s">
        <v>419</v>
      </c>
      <c r="AM13" s="388"/>
      <c r="AN13" s="296">
        <f t="shared" si="3"/>
        <v>2.8833333333333333</v>
      </c>
    </row>
    <row r="14" spans="2:40" ht="51" customHeight="1">
      <c r="B14" s="297">
        <v>11</v>
      </c>
      <c r="C14" s="298" t="s">
        <v>418</v>
      </c>
      <c r="D14" s="378" t="s">
        <v>448</v>
      </c>
      <c r="E14" s="297" t="s">
        <v>455</v>
      </c>
      <c r="F14" s="300">
        <v>10</v>
      </c>
      <c r="G14" s="300">
        <v>1</v>
      </c>
      <c r="H14" s="297" t="s">
        <v>352</v>
      </c>
      <c r="I14" s="297" t="s">
        <v>352</v>
      </c>
      <c r="J14" s="297">
        <v>0</v>
      </c>
      <c r="K14" s="297">
        <v>0</v>
      </c>
      <c r="L14" s="297">
        <v>0</v>
      </c>
      <c r="M14" s="297">
        <v>0</v>
      </c>
      <c r="N14" s="297">
        <v>3</v>
      </c>
      <c r="O14" s="297" t="s">
        <v>352</v>
      </c>
      <c r="P14" s="297" t="s">
        <v>352</v>
      </c>
      <c r="Q14" s="301">
        <f t="shared" si="0"/>
        <v>3</v>
      </c>
      <c r="R14" s="297">
        <v>0</v>
      </c>
      <c r="S14" s="297">
        <v>0</v>
      </c>
      <c r="T14" s="297">
        <v>0</v>
      </c>
      <c r="U14" s="297">
        <v>0</v>
      </c>
      <c r="V14" s="297">
        <v>1</v>
      </c>
      <c r="W14" s="297"/>
      <c r="X14" s="297"/>
      <c r="Y14" s="297"/>
      <c r="Z14" s="301">
        <f t="shared" si="1"/>
        <v>1</v>
      </c>
      <c r="AA14" s="297">
        <v>0</v>
      </c>
      <c r="AB14" s="297">
        <v>0</v>
      </c>
      <c r="AC14" s="302">
        <f t="shared" si="2"/>
        <v>1</v>
      </c>
      <c r="AD14" s="350">
        <v>42184</v>
      </c>
      <c r="AE14" s="349">
        <v>0.17569444444444446</v>
      </c>
      <c r="AF14" s="350">
        <v>42184</v>
      </c>
      <c r="AG14" s="349">
        <v>0.25</v>
      </c>
      <c r="AH14" s="350">
        <v>42184</v>
      </c>
      <c r="AI14" s="349">
        <v>0.25</v>
      </c>
      <c r="AJ14" s="381">
        <f>1+(47/60)</f>
        <v>1.7833333333333332</v>
      </c>
      <c r="AK14" s="297" t="s">
        <v>352</v>
      </c>
      <c r="AL14" s="304" t="s">
        <v>419</v>
      </c>
      <c r="AM14" s="388"/>
      <c r="AN14" s="296">
        <f t="shared" si="3"/>
        <v>1.7833333333333332</v>
      </c>
    </row>
    <row r="15" spans="2:40" ht="51" customHeight="1">
      <c r="B15" s="297">
        <v>12</v>
      </c>
      <c r="C15" s="298" t="s">
        <v>418</v>
      </c>
      <c r="D15" s="373" t="s">
        <v>450</v>
      </c>
      <c r="E15" s="297" t="s">
        <v>455</v>
      </c>
      <c r="F15" s="300">
        <v>10</v>
      </c>
      <c r="G15" s="300">
        <v>1</v>
      </c>
      <c r="H15" s="297" t="s">
        <v>352</v>
      </c>
      <c r="I15" s="297" t="s">
        <v>352</v>
      </c>
      <c r="J15" s="297">
        <v>0</v>
      </c>
      <c r="K15" s="297">
        <v>0</v>
      </c>
      <c r="L15" s="297">
        <v>0</v>
      </c>
      <c r="M15" s="297">
        <v>0</v>
      </c>
      <c r="N15" s="297">
        <v>2</v>
      </c>
      <c r="O15" s="297" t="s">
        <v>352</v>
      </c>
      <c r="P15" s="297" t="s">
        <v>352</v>
      </c>
      <c r="Q15" s="301">
        <f t="shared" si="0"/>
        <v>2</v>
      </c>
      <c r="R15" s="297">
        <v>0</v>
      </c>
      <c r="S15" s="297">
        <v>0</v>
      </c>
      <c r="T15" s="297">
        <v>0</v>
      </c>
      <c r="U15" s="297">
        <v>0</v>
      </c>
      <c r="V15" s="297">
        <v>2</v>
      </c>
      <c r="W15" s="297"/>
      <c r="X15" s="297"/>
      <c r="Y15" s="297"/>
      <c r="Z15" s="301">
        <f t="shared" si="1"/>
        <v>2</v>
      </c>
      <c r="AA15" s="297">
        <v>0</v>
      </c>
      <c r="AB15" s="297">
        <v>0</v>
      </c>
      <c r="AC15" s="302">
        <f t="shared" si="2"/>
        <v>2</v>
      </c>
      <c r="AD15" s="350">
        <v>42188</v>
      </c>
      <c r="AE15" s="343">
        <v>0.39375</v>
      </c>
      <c r="AF15" s="350">
        <v>42188</v>
      </c>
      <c r="AG15" s="343">
        <v>0.43194444444444446</v>
      </c>
      <c r="AH15" s="350">
        <v>42188</v>
      </c>
      <c r="AI15" s="343">
        <v>0.43194444444444446</v>
      </c>
      <c r="AJ15" s="381">
        <f>(55/60)</f>
        <v>0.9166666666666666</v>
      </c>
      <c r="AK15" s="297" t="s">
        <v>352</v>
      </c>
      <c r="AL15" s="304" t="s">
        <v>419</v>
      </c>
      <c r="AM15" s="388"/>
      <c r="AN15" s="296">
        <f t="shared" si="3"/>
        <v>1.8333333333333333</v>
      </c>
    </row>
    <row r="16" spans="2:40" ht="51" customHeight="1">
      <c r="B16" s="297">
        <v>13</v>
      </c>
      <c r="C16" s="298" t="s">
        <v>418</v>
      </c>
      <c r="D16" s="373" t="s">
        <v>447</v>
      </c>
      <c r="E16" s="297" t="s">
        <v>455</v>
      </c>
      <c r="F16" s="300">
        <v>10</v>
      </c>
      <c r="G16" s="300">
        <v>1</v>
      </c>
      <c r="H16" s="297" t="s">
        <v>352</v>
      </c>
      <c r="I16" s="297" t="s">
        <v>352</v>
      </c>
      <c r="J16" s="297">
        <v>0</v>
      </c>
      <c r="K16" s="297">
        <v>0</v>
      </c>
      <c r="L16" s="297">
        <v>0</v>
      </c>
      <c r="M16" s="297">
        <v>1</v>
      </c>
      <c r="N16" s="297">
        <v>0</v>
      </c>
      <c r="O16" s="297" t="s">
        <v>352</v>
      </c>
      <c r="P16" s="297" t="s">
        <v>352</v>
      </c>
      <c r="Q16" s="301">
        <f t="shared" si="0"/>
        <v>1</v>
      </c>
      <c r="R16" s="297">
        <v>0</v>
      </c>
      <c r="S16" s="297">
        <v>0</v>
      </c>
      <c r="T16" s="297">
        <v>0</v>
      </c>
      <c r="U16" s="297">
        <v>1</v>
      </c>
      <c r="V16" s="297">
        <v>0</v>
      </c>
      <c r="W16" s="297"/>
      <c r="X16" s="297"/>
      <c r="Y16" s="297"/>
      <c r="Z16" s="301">
        <f t="shared" si="1"/>
        <v>1</v>
      </c>
      <c r="AA16" s="297">
        <v>0</v>
      </c>
      <c r="AB16" s="297">
        <v>0</v>
      </c>
      <c r="AC16" s="302">
        <f t="shared" si="2"/>
        <v>1</v>
      </c>
      <c r="AD16" s="350">
        <v>42202</v>
      </c>
      <c r="AE16" s="343">
        <v>0.4465277777777778</v>
      </c>
      <c r="AF16" s="350">
        <v>42202</v>
      </c>
      <c r="AG16" s="349">
        <v>0.4847222222222222</v>
      </c>
      <c r="AH16" s="350">
        <v>42202</v>
      </c>
      <c r="AI16" s="349">
        <v>0.4847222222222222</v>
      </c>
      <c r="AJ16" s="381">
        <f>(55/60)</f>
        <v>0.9166666666666666</v>
      </c>
      <c r="AK16" s="297" t="s">
        <v>352</v>
      </c>
      <c r="AL16" s="304" t="s">
        <v>419</v>
      </c>
      <c r="AM16" s="388"/>
      <c r="AN16" s="296">
        <f t="shared" si="3"/>
        <v>0.9166666666666666</v>
      </c>
    </row>
    <row r="17" spans="2:40" ht="51" customHeight="1">
      <c r="B17" s="297">
        <v>14</v>
      </c>
      <c r="C17" s="298" t="s">
        <v>418</v>
      </c>
      <c r="D17" s="373" t="s">
        <v>451</v>
      </c>
      <c r="E17" s="297" t="s">
        <v>455</v>
      </c>
      <c r="F17" s="300">
        <v>10</v>
      </c>
      <c r="G17" s="300">
        <v>1</v>
      </c>
      <c r="H17" s="297" t="s">
        <v>352</v>
      </c>
      <c r="I17" s="297" t="s">
        <v>352</v>
      </c>
      <c r="J17" s="297">
        <v>0</v>
      </c>
      <c r="K17" s="297">
        <v>0</v>
      </c>
      <c r="L17" s="297">
        <v>0</v>
      </c>
      <c r="M17" s="297">
        <v>2</v>
      </c>
      <c r="N17" s="297">
        <v>0</v>
      </c>
      <c r="O17" s="297" t="s">
        <v>352</v>
      </c>
      <c r="P17" s="297" t="s">
        <v>352</v>
      </c>
      <c r="Q17" s="301">
        <f t="shared" si="0"/>
        <v>2</v>
      </c>
      <c r="R17" s="297">
        <v>0</v>
      </c>
      <c r="S17" s="297">
        <v>0</v>
      </c>
      <c r="T17" s="297">
        <v>0</v>
      </c>
      <c r="U17" s="297">
        <v>2</v>
      </c>
      <c r="V17" s="297">
        <v>0</v>
      </c>
      <c r="W17" s="297"/>
      <c r="X17" s="297"/>
      <c r="Y17" s="297"/>
      <c r="Z17" s="301">
        <f t="shared" si="1"/>
        <v>2</v>
      </c>
      <c r="AA17" s="297">
        <v>0</v>
      </c>
      <c r="AB17" s="297">
        <v>0</v>
      </c>
      <c r="AC17" s="302">
        <f t="shared" si="2"/>
        <v>2</v>
      </c>
      <c r="AD17" s="350">
        <v>42218</v>
      </c>
      <c r="AE17" s="349">
        <v>0.5465277777777778</v>
      </c>
      <c r="AF17" s="350">
        <v>42218</v>
      </c>
      <c r="AG17" s="349">
        <v>0.6666666666666666</v>
      </c>
      <c r="AH17" s="350">
        <v>42218</v>
      </c>
      <c r="AI17" s="349">
        <v>0.6666666666666666</v>
      </c>
      <c r="AJ17" s="381">
        <f>2+(53/60)</f>
        <v>2.8833333333333333</v>
      </c>
      <c r="AK17" s="297" t="s">
        <v>352</v>
      </c>
      <c r="AL17" s="304" t="s">
        <v>419</v>
      </c>
      <c r="AM17" s="388"/>
      <c r="AN17" s="296">
        <f t="shared" si="3"/>
        <v>5.766666666666667</v>
      </c>
    </row>
    <row r="18" spans="2:40" ht="51" customHeight="1">
      <c r="B18" s="297">
        <v>17</v>
      </c>
      <c r="C18" s="298" t="s">
        <v>418</v>
      </c>
      <c r="D18" s="373" t="s">
        <v>449</v>
      </c>
      <c r="E18" s="297" t="s">
        <v>455</v>
      </c>
      <c r="F18" s="300">
        <v>10</v>
      </c>
      <c r="G18" s="300">
        <v>1</v>
      </c>
      <c r="H18" s="297" t="s">
        <v>352</v>
      </c>
      <c r="I18" s="297" t="s">
        <v>352</v>
      </c>
      <c r="J18" s="297">
        <v>0</v>
      </c>
      <c r="K18" s="297">
        <v>0</v>
      </c>
      <c r="L18" s="297">
        <v>0</v>
      </c>
      <c r="M18" s="297">
        <v>1</v>
      </c>
      <c r="N18" s="297">
        <v>0</v>
      </c>
      <c r="O18" s="297" t="s">
        <v>352</v>
      </c>
      <c r="P18" s="297" t="s">
        <v>352</v>
      </c>
      <c r="Q18" s="301">
        <f t="shared" si="0"/>
        <v>1</v>
      </c>
      <c r="R18" s="297">
        <v>0</v>
      </c>
      <c r="S18" s="297">
        <v>0</v>
      </c>
      <c r="T18" s="297">
        <v>0</v>
      </c>
      <c r="U18" s="297">
        <v>1</v>
      </c>
      <c r="V18" s="297">
        <v>0</v>
      </c>
      <c r="W18" s="297"/>
      <c r="X18" s="297"/>
      <c r="Y18" s="297"/>
      <c r="Z18" s="301">
        <f t="shared" si="1"/>
        <v>1</v>
      </c>
      <c r="AA18" s="297">
        <v>0</v>
      </c>
      <c r="AB18" s="297">
        <v>0</v>
      </c>
      <c r="AC18" s="302">
        <f t="shared" si="2"/>
        <v>1</v>
      </c>
      <c r="AD18" s="351">
        <v>41896</v>
      </c>
      <c r="AE18" s="349">
        <v>0.875</v>
      </c>
      <c r="AF18" s="350">
        <v>41897</v>
      </c>
      <c r="AG18" s="349">
        <v>0.02013888888888889</v>
      </c>
      <c r="AH18" s="350">
        <v>41897</v>
      </c>
      <c r="AI18" s="349">
        <v>0.02013888888888889</v>
      </c>
      <c r="AJ18" s="381">
        <f>3+(29/60)</f>
        <v>3.4833333333333334</v>
      </c>
      <c r="AK18" s="297" t="s">
        <v>352</v>
      </c>
      <c r="AL18" s="304" t="s">
        <v>419</v>
      </c>
      <c r="AM18" s="388"/>
      <c r="AN18" s="296">
        <f t="shared" si="3"/>
        <v>3.4833333333333334</v>
      </c>
    </row>
    <row r="19" spans="2:40" ht="51" customHeight="1">
      <c r="B19" s="297">
        <v>19</v>
      </c>
      <c r="C19" s="298" t="s">
        <v>418</v>
      </c>
      <c r="D19" s="373" t="s">
        <v>452</v>
      </c>
      <c r="E19" s="297" t="s">
        <v>455</v>
      </c>
      <c r="F19" s="300">
        <v>10</v>
      </c>
      <c r="G19" s="300">
        <v>1</v>
      </c>
      <c r="H19" s="297" t="s">
        <v>352</v>
      </c>
      <c r="I19" s="297" t="s">
        <v>352</v>
      </c>
      <c r="J19" s="297">
        <v>0</v>
      </c>
      <c r="K19" s="297">
        <v>0</v>
      </c>
      <c r="L19" s="297">
        <v>0</v>
      </c>
      <c r="M19" s="297">
        <v>0</v>
      </c>
      <c r="N19" s="297">
        <v>3</v>
      </c>
      <c r="O19" s="297" t="s">
        <v>352</v>
      </c>
      <c r="P19" s="297" t="s">
        <v>352</v>
      </c>
      <c r="Q19" s="301">
        <f t="shared" si="0"/>
        <v>3</v>
      </c>
      <c r="R19" s="297">
        <v>0</v>
      </c>
      <c r="S19" s="297">
        <v>0</v>
      </c>
      <c r="T19" s="297">
        <v>0</v>
      </c>
      <c r="U19" s="297">
        <v>0</v>
      </c>
      <c r="V19" s="297">
        <v>1</v>
      </c>
      <c r="W19" s="297"/>
      <c r="X19" s="297"/>
      <c r="Y19" s="297"/>
      <c r="Z19" s="301">
        <f t="shared" si="1"/>
        <v>1</v>
      </c>
      <c r="AA19" s="297">
        <v>0</v>
      </c>
      <c r="AB19" s="297">
        <v>0</v>
      </c>
      <c r="AC19" s="302">
        <f t="shared" si="2"/>
        <v>1</v>
      </c>
      <c r="AD19" s="351">
        <v>42278</v>
      </c>
      <c r="AE19" s="352">
        <v>0.5729166666666666</v>
      </c>
      <c r="AF19" s="351">
        <v>42278</v>
      </c>
      <c r="AG19" s="352">
        <v>0.7020833333333334</v>
      </c>
      <c r="AH19" s="351">
        <v>42278</v>
      </c>
      <c r="AI19" s="352">
        <v>0.7020833333333334</v>
      </c>
      <c r="AJ19" s="381">
        <f>3+(6/60)</f>
        <v>3.1</v>
      </c>
      <c r="AK19" s="297" t="s">
        <v>352</v>
      </c>
      <c r="AL19" s="304" t="s">
        <v>419</v>
      </c>
      <c r="AM19" s="388"/>
      <c r="AN19" s="296">
        <f t="shared" si="3"/>
        <v>3.1</v>
      </c>
    </row>
    <row r="20" spans="2:40" ht="51" customHeight="1">
      <c r="B20" s="297">
        <v>20</v>
      </c>
      <c r="C20" s="298" t="s">
        <v>418</v>
      </c>
      <c r="D20" s="373" t="s">
        <v>453</v>
      </c>
      <c r="E20" s="297" t="s">
        <v>455</v>
      </c>
      <c r="F20" s="300">
        <v>10</v>
      </c>
      <c r="G20" s="300">
        <v>1</v>
      </c>
      <c r="H20" s="297" t="s">
        <v>352</v>
      </c>
      <c r="I20" s="297" t="s">
        <v>352</v>
      </c>
      <c r="J20" s="297">
        <v>0</v>
      </c>
      <c r="K20" s="297">
        <v>0</v>
      </c>
      <c r="L20" s="297">
        <v>0</v>
      </c>
      <c r="M20" s="297">
        <v>0</v>
      </c>
      <c r="N20" s="297">
        <v>1</v>
      </c>
      <c r="O20" s="297" t="s">
        <v>352</v>
      </c>
      <c r="P20" s="297" t="s">
        <v>352</v>
      </c>
      <c r="Q20" s="301">
        <f t="shared" si="0"/>
        <v>1</v>
      </c>
      <c r="R20" s="297">
        <v>0</v>
      </c>
      <c r="S20" s="297">
        <v>0</v>
      </c>
      <c r="T20" s="297">
        <v>0</v>
      </c>
      <c r="U20" s="297">
        <v>0</v>
      </c>
      <c r="V20" s="297">
        <v>1</v>
      </c>
      <c r="W20" s="297"/>
      <c r="X20" s="297"/>
      <c r="Y20" s="297"/>
      <c r="Z20" s="301">
        <f t="shared" si="1"/>
        <v>1</v>
      </c>
      <c r="AA20" s="297">
        <v>0</v>
      </c>
      <c r="AB20" s="297">
        <v>0</v>
      </c>
      <c r="AC20" s="302">
        <f t="shared" si="2"/>
        <v>1</v>
      </c>
      <c r="AD20" s="351">
        <v>42312</v>
      </c>
      <c r="AE20" s="352">
        <v>0.5055555555555555</v>
      </c>
      <c r="AF20" s="351">
        <v>42312</v>
      </c>
      <c r="AG20" s="352">
        <v>0.6166666666666667</v>
      </c>
      <c r="AH20" s="351">
        <v>42312</v>
      </c>
      <c r="AI20" s="352">
        <v>0.6166666666666667</v>
      </c>
      <c r="AJ20" s="381">
        <f>2+(38/60)</f>
        <v>2.6333333333333333</v>
      </c>
      <c r="AK20" s="297" t="s">
        <v>352</v>
      </c>
      <c r="AL20" s="304" t="s">
        <v>419</v>
      </c>
      <c r="AM20" s="388"/>
      <c r="AN20" s="296">
        <f t="shared" si="3"/>
        <v>2.6333333333333333</v>
      </c>
    </row>
    <row r="21" spans="2:40" ht="12.75" hidden="1">
      <c r="B21" s="306"/>
      <c r="C21" s="307"/>
      <c r="D21" s="308"/>
      <c r="E21" s="309"/>
      <c r="F21" s="310"/>
      <c r="G21" s="310"/>
      <c r="H21" s="311"/>
      <c r="I21" s="311"/>
      <c r="J21" s="312"/>
      <c r="K21" s="312"/>
      <c r="L21" s="312"/>
      <c r="M21" s="312"/>
      <c r="N21" s="313"/>
      <c r="O21" s="312"/>
      <c r="P21" s="312"/>
      <c r="Q21" s="313"/>
      <c r="R21" s="313"/>
      <c r="S21" s="312"/>
      <c r="T21" s="312"/>
      <c r="U21" s="312"/>
      <c r="V21" s="313"/>
      <c r="W21" s="314"/>
      <c r="X21" s="314"/>
      <c r="Y21" s="314"/>
      <c r="Z21" s="386">
        <f>SUM(Z9:Z20)</f>
        <v>16</v>
      </c>
      <c r="AA21" s="311"/>
      <c r="AB21" s="311"/>
      <c r="AC21" s="386">
        <f>SUM(AC9:AC20)</f>
        <v>16</v>
      </c>
      <c r="AD21" s="379"/>
      <c r="AE21" s="380"/>
      <c r="AF21" s="380"/>
      <c r="AG21" s="380"/>
      <c r="AH21" s="380"/>
      <c r="AI21" s="380"/>
      <c r="AJ21" s="382">
        <f>SUM(AJ9:AJ20)</f>
        <v>24.25</v>
      </c>
      <c r="AK21" s="311"/>
      <c r="AL21" s="316"/>
      <c r="AM21" s="317"/>
      <c r="AN21" s="296">
        <f>SUM(AN9:AN20)</f>
        <v>28.733333333333334</v>
      </c>
    </row>
    <row r="24" spans="2:39" ht="25.5" customHeight="1">
      <c r="B24" s="527" t="s">
        <v>420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</row>
  </sheetData>
  <sheetProtection/>
  <mergeCells count="42">
    <mergeCell ref="H4:H7"/>
    <mergeCell ref="I4:I7"/>
    <mergeCell ref="J4:Q4"/>
    <mergeCell ref="R4:AC4"/>
    <mergeCell ref="B2:AM2"/>
    <mergeCell ref="B3:AM3"/>
    <mergeCell ref="B4:B7"/>
    <mergeCell ref="C4:C7"/>
    <mergeCell ref="D4:D7"/>
    <mergeCell ref="E4:E7"/>
    <mergeCell ref="F4:F7"/>
    <mergeCell ref="G4:G7"/>
    <mergeCell ref="AD4:AE7"/>
    <mergeCell ref="AF4:AG7"/>
    <mergeCell ref="AM4:AM7"/>
    <mergeCell ref="AN4:AN7"/>
    <mergeCell ref="Y6:Y7"/>
    <mergeCell ref="Z6:Z7"/>
    <mergeCell ref="AH4:AI7"/>
    <mergeCell ref="AJ4:AJ7"/>
    <mergeCell ref="AB5:AB7"/>
    <mergeCell ref="AC5:AC7"/>
    <mergeCell ref="J5:N5"/>
    <mergeCell ref="O5:O7"/>
    <mergeCell ref="P5:P7"/>
    <mergeCell ref="Q5:Q7"/>
    <mergeCell ref="R5:Z5"/>
    <mergeCell ref="AA5:AA7"/>
    <mergeCell ref="J6:K6"/>
    <mergeCell ref="L6:M6"/>
    <mergeCell ref="W6:W7"/>
    <mergeCell ref="X6:X7"/>
    <mergeCell ref="AD8:AE8"/>
    <mergeCell ref="AF8:AG8"/>
    <mergeCell ref="AH8:AI8"/>
    <mergeCell ref="B24:AM24"/>
    <mergeCell ref="N6:N7"/>
    <mergeCell ref="R6:S6"/>
    <mergeCell ref="T6:U6"/>
    <mergeCell ref="V6:V7"/>
    <mergeCell ref="AK4:AK7"/>
    <mergeCell ref="AL4:A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16"/>
  <sheetViews>
    <sheetView tabSelected="1" zoomScalePageLayoutView="0" workbookViewId="0" topLeftCell="A7">
      <selection activeCell="F10" sqref="F10"/>
    </sheetView>
  </sheetViews>
  <sheetFormatPr defaultColWidth="9.00390625" defaultRowHeight="12.75"/>
  <cols>
    <col min="1" max="1" width="4.75390625" style="319" customWidth="1"/>
    <col min="2" max="2" width="9.125" style="319" customWidth="1"/>
    <col min="3" max="3" width="41.25390625" style="319" customWidth="1"/>
    <col min="4" max="4" width="27.75390625" style="319" customWidth="1"/>
    <col min="5" max="6" width="9.125" style="319" customWidth="1"/>
    <col min="7" max="8" width="0" style="319" hidden="1" customWidth="1"/>
    <col min="9" max="9" width="17.875" style="319" customWidth="1"/>
    <col min="10" max="15" width="9.125" style="319" customWidth="1"/>
    <col min="16" max="16" width="9.625" style="319" bestFit="1" customWidth="1"/>
    <col min="17" max="16384" width="9.125" style="319" customWidth="1"/>
  </cols>
  <sheetData>
    <row r="1" spans="2:11" ht="43.5" customHeight="1">
      <c r="B1" s="558" t="s">
        <v>421</v>
      </c>
      <c r="C1" s="558"/>
      <c r="D1" s="558"/>
      <c r="E1" s="318"/>
      <c r="F1" s="318"/>
      <c r="G1" s="318"/>
      <c r="H1" s="318"/>
      <c r="I1" s="318"/>
      <c r="J1" s="318"/>
      <c r="K1" s="318"/>
    </row>
    <row r="2" spans="2:4" ht="17.25" customHeight="1">
      <c r="B2" s="559" t="s">
        <v>356</v>
      </c>
      <c r="C2" s="559"/>
      <c r="D2" s="559"/>
    </row>
    <row r="3" spans="2:4" ht="27" customHeight="1">
      <c r="B3" s="560" t="s">
        <v>422</v>
      </c>
      <c r="C3" s="560"/>
      <c r="D3" s="560"/>
    </row>
    <row r="4" spans="2:4" ht="15">
      <c r="B4" s="320"/>
      <c r="C4" s="320"/>
      <c r="D4" s="320"/>
    </row>
    <row r="5" spans="2:4" ht="33.75" customHeight="1">
      <c r="B5" s="100" t="s">
        <v>423</v>
      </c>
      <c r="C5" s="94" t="s">
        <v>424</v>
      </c>
      <c r="D5" s="94" t="s">
        <v>425</v>
      </c>
    </row>
    <row r="6" spans="2:4" ht="15">
      <c r="B6" s="321"/>
      <c r="C6" s="321"/>
      <c r="D6" s="321"/>
    </row>
    <row r="7" spans="2:4" ht="188.25" customHeight="1">
      <c r="B7" s="100">
        <v>1</v>
      </c>
      <c r="C7" s="322" t="s">
        <v>426</v>
      </c>
      <c r="D7" s="100">
        <v>5</v>
      </c>
    </row>
    <row r="8" spans="2:4" ht="165" customHeight="1">
      <c r="B8" s="102" t="s">
        <v>427</v>
      </c>
      <c r="C8" s="323" t="s">
        <v>428</v>
      </c>
      <c r="D8" s="245" t="s">
        <v>352</v>
      </c>
    </row>
    <row r="9" spans="2:7" ht="48.75" customHeight="1">
      <c r="B9" s="324">
        <v>2</v>
      </c>
      <c r="C9" s="101" t="s">
        <v>429</v>
      </c>
      <c r="D9" s="325">
        <v>274</v>
      </c>
      <c r="G9" s="296"/>
    </row>
    <row r="10" spans="2:16" ht="45">
      <c r="B10" s="324">
        <v>3</v>
      </c>
      <c r="C10" s="242" t="s">
        <v>430</v>
      </c>
      <c r="D10" s="326">
        <f>H10</f>
        <v>8.110000000000001</v>
      </c>
      <c r="F10" s="327"/>
      <c r="G10" s="296">
        <v>40.550000000000004</v>
      </c>
      <c r="H10" s="319">
        <f>G10/D7</f>
        <v>8.110000000000001</v>
      </c>
      <c r="I10" s="327"/>
      <c r="P10" s="296"/>
    </row>
    <row r="11" spans="2:8" ht="45">
      <c r="B11" s="324">
        <v>4</v>
      </c>
      <c r="C11" s="242" t="s">
        <v>431</v>
      </c>
      <c r="D11" s="389">
        <f>H11</f>
        <v>3.2</v>
      </c>
      <c r="F11" s="327"/>
      <c r="G11" s="386">
        <v>16</v>
      </c>
      <c r="H11" s="319">
        <f>G11/D7</f>
        <v>3.2</v>
      </c>
    </row>
    <row r="12" spans="2:4" ht="15">
      <c r="B12" s="320"/>
      <c r="C12" s="320"/>
      <c r="D12" s="320"/>
    </row>
    <row r="13" spans="2:4" ht="15">
      <c r="B13" s="320"/>
      <c r="C13" s="320"/>
      <c r="D13" s="320"/>
    </row>
    <row r="16" spans="2:4" ht="14.25">
      <c r="B16" s="561" t="s">
        <v>432</v>
      </c>
      <c r="C16" s="561"/>
      <c r="D16" s="561"/>
    </row>
  </sheetData>
  <sheetProtection/>
  <mergeCells count="4">
    <mergeCell ref="B1:D1"/>
    <mergeCell ref="B2:D2"/>
    <mergeCell ref="B3:D3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view="pageBreakPreview" zoomScaleSheetLayoutView="100" zoomScalePageLayoutView="0" workbookViewId="0" topLeftCell="A10">
      <selection activeCell="F8" sqref="F8:F12"/>
    </sheetView>
  </sheetViews>
  <sheetFormatPr defaultColWidth="10.75390625" defaultRowHeight="12.75"/>
  <cols>
    <col min="1" max="1" width="20.25390625" style="251" customWidth="1"/>
    <col min="2" max="2" width="33.75390625" style="251" customWidth="1"/>
    <col min="3" max="3" width="13.625" style="251" customWidth="1"/>
    <col min="4" max="4" width="9.25390625" style="251" customWidth="1"/>
    <col min="5" max="5" width="8.625" style="251" customWidth="1"/>
    <col min="6" max="7" width="8.75390625" style="251" customWidth="1"/>
    <col min="8" max="8" width="8.375" style="251" customWidth="1"/>
    <col min="9" max="16384" width="10.75390625" style="251" customWidth="1"/>
  </cols>
  <sheetData>
    <row r="1" ht="12.75" customHeight="1"/>
    <row r="2" spans="1:8" s="3" customFormat="1" ht="54.75" customHeight="1">
      <c r="A2" s="434" t="s">
        <v>366</v>
      </c>
      <c r="B2" s="434"/>
      <c r="C2" s="434"/>
      <c r="D2" s="434"/>
      <c r="E2" s="434"/>
      <c r="F2" s="434"/>
      <c r="G2" s="434"/>
      <c r="H2" s="434"/>
    </row>
    <row r="3" spans="1:8" s="253" customFormat="1" ht="15">
      <c r="A3" s="435" t="s">
        <v>359</v>
      </c>
      <c r="B3" s="435"/>
      <c r="C3" s="435"/>
      <c r="D3" s="435"/>
      <c r="E3" s="435"/>
      <c r="F3" s="435"/>
      <c r="G3" s="435"/>
      <c r="H3" s="435"/>
    </row>
    <row r="4" spans="1:8" s="252" customFormat="1" ht="12.75" customHeight="1">
      <c r="A4" s="213" t="s">
        <v>74</v>
      </c>
      <c r="B4" s="214"/>
      <c r="C4" s="214"/>
      <c r="D4" s="214"/>
      <c r="E4" s="214"/>
      <c r="F4" s="5"/>
      <c r="G4" s="5"/>
      <c r="H4" s="5"/>
    </row>
    <row r="5" spans="1:8" s="253" customFormat="1" ht="13.5" customHeight="1" thickBot="1">
      <c r="A5" s="1"/>
      <c r="B5" s="1"/>
      <c r="C5" s="1"/>
      <c r="D5" s="1"/>
      <c r="E5" s="1"/>
      <c r="F5" s="1"/>
      <c r="G5" s="1"/>
      <c r="H5" s="1"/>
    </row>
    <row r="6" spans="1:8" s="253" customFormat="1" ht="26.25" customHeight="1">
      <c r="A6" s="443" t="s">
        <v>75</v>
      </c>
      <c r="B6" s="445" t="s">
        <v>269</v>
      </c>
      <c r="C6" s="445" t="s">
        <v>76</v>
      </c>
      <c r="D6" s="215"/>
      <c r="E6" s="215"/>
      <c r="F6" s="215"/>
      <c r="G6" s="255"/>
      <c r="H6" s="216"/>
    </row>
    <row r="7" spans="1:8" s="253" customFormat="1" ht="19.5" customHeight="1" thickBot="1">
      <c r="A7" s="444"/>
      <c r="B7" s="446"/>
      <c r="C7" s="446"/>
      <c r="D7" s="217" t="s">
        <v>360</v>
      </c>
      <c r="E7" s="217" t="s">
        <v>361</v>
      </c>
      <c r="F7" s="217" t="s">
        <v>362</v>
      </c>
      <c r="G7" s="256" t="s">
        <v>363</v>
      </c>
      <c r="H7" s="218" t="s">
        <v>364</v>
      </c>
    </row>
    <row r="8" spans="1:8" s="253" customFormat="1" ht="63" customHeight="1">
      <c r="A8" s="443" t="s">
        <v>24</v>
      </c>
      <c r="B8" s="219" t="s">
        <v>309</v>
      </c>
      <c r="C8" s="220"/>
      <c r="D8" s="452">
        <v>0.089</v>
      </c>
      <c r="E8" s="454">
        <v>0.0877</v>
      </c>
      <c r="F8" s="456">
        <f>E8*0.985</f>
        <v>0.0863845</v>
      </c>
      <c r="G8" s="458">
        <v>0.0851</v>
      </c>
      <c r="H8" s="436">
        <v>0.0838</v>
      </c>
    </row>
    <row r="9" spans="1:8" s="253" customFormat="1" ht="48" customHeight="1">
      <c r="A9" s="447"/>
      <c r="B9" s="221" t="s">
        <v>367</v>
      </c>
      <c r="C9" s="222"/>
      <c r="D9" s="453"/>
      <c r="E9" s="455"/>
      <c r="F9" s="457"/>
      <c r="G9" s="459"/>
      <c r="H9" s="437"/>
    </row>
    <row r="10" spans="1:9" s="253" customFormat="1" ht="66.75" customHeight="1">
      <c r="A10" s="447"/>
      <c r="B10" s="223" t="s">
        <v>368</v>
      </c>
      <c r="C10" s="222"/>
      <c r="D10" s="453"/>
      <c r="E10" s="455"/>
      <c r="F10" s="457"/>
      <c r="G10" s="459"/>
      <c r="H10" s="437"/>
      <c r="I10" s="257"/>
    </row>
    <row r="11" spans="1:8" s="253" customFormat="1" ht="51.75" customHeight="1">
      <c r="A11" s="447"/>
      <c r="B11" s="223" t="s">
        <v>310</v>
      </c>
      <c r="C11" s="222"/>
      <c r="D11" s="453"/>
      <c r="E11" s="455"/>
      <c r="F11" s="457"/>
      <c r="G11" s="459"/>
      <c r="H11" s="437"/>
    </row>
    <row r="12" spans="1:8" s="253" customFormat="1" ht="54" customHeight="1">
      <c r="A12" s="447"/>
      <c r="B12" s="223" t="s">
        <v>306</v>
      </c>
      <c r="C12" s="222"/>
      <c r="D12" s="453"/>
      <c r="E12" s="455"/>
      <c r="F12" s="457"/>
      <c r="G12" s="459"/>
      <c r="H12" s="437"/>
    </row>
    <row r="13" spans="1:8" s="253" customFormat="1" ht="106.5" customHeight="1">
      <c r="A13" s="224" t="s">
        <v>312</v>
      </c>
      <c r="B13" s="250" t="s">
        <v>353</v>
      </c>
      <c r="C13" s="260"/>
      <c r="D13" s="261" t="s">
        <v>352</v>
      </c>
      <c r="E13" s="261" t="s">
        <v>352</v>
      </c>
      <c r="F13" s="261" t="s">
        <v>352</v>
      </c>
      <c r="G13" s="261" t="s">
        <v>352</v>
      </c>
      <c r="H13" s="261" t="s">
        <v>352</v>
      </c>
    </row>
    <row r="14" spans="1:8" s="253" customFormat="1" ht="48" customHeight="1">
      <c r="A14" s="448" t="s">
        <v>335</v>
      </c>
      <c r="B14" s="250" t="s">
        <v>307</v>
      </c>
      <c r="C14" s="225"/>
      <c r="D14" s="460">
        <v>0.9132</v>
      </c>
      <c r="E14" s="463">
        <v>0.8996</v>
      </c>
      <c r="F14" s="463">
        <v>0.886106</v>
      </c>
      <c r="G14" s="466">
        <v>0.8728144099999999</v>
      </c>
      <c r="H14" s="438">
        <v>0.8597221938499999</v>
      </c>
    </row>
    <row r="15" spans="1:8" s="253" customFormat="1" ht="48" customHeight="1">
      <c r="A15" s="447"/>
      <c r="B15" s="450" t="s">
        <v>308</v>
      </c>
      <c r="C15" s="222"/>
      <c r="D15" s="461"/>
      <c r="E15" s="464"/>
      <c r="F15" s="464"/>
      <c r="G15" s="467"/>
      <c r="H15" s="439"/>
    </row>
    <row r="16" spans="1:8" s="253" customFormat="1" ht="24.75" customHeight="1" thickBot="1">
      <c r="A16" s="449"/>
      <c r="B16" s="451"/>
      <c r="C16" s="226"/>
      <c r="D16" s="462"/>
      <c r="E16" s="465"/>
      <c r="F16" s="465"/>
      <c r="G16" s="468"/>
      <c r="H16" s="440"/>
    </row>
    <row r="17" spans="1:13" s="97" customFormat="1" ht="30" customHeight="1">
      <c r="A17" s="441" t="s">
        <v>365</v>
      </c>
      <c r="B17" s="441"/>
      <c r="C17" s="441"/>
      <c r="D17" s="441"/>
      <c r="E17" s="441"/>
      <c r="F17" s="441"/>
      <c r="G17" s="441"/>
      <c r="H17" s="441"/>
      <c r="I17" s="208"/>
      <c r="J17" s="2"/>
      <c r="K17" s="2"/>
      <c r="L17" s="2"/>
      <c r="M17" s="98"/>
    </row>
    <row r="18" spans="1:11" s="1" customFormat="1" ht="15.75" customHeight="1">
      <c r="A18" s="6"/>
      <c r="C18" s="442"/>
      <c r="D18" s="442"/>
      <c r="E18" s="442"/>
      <c r="F18" s="442"/>
      <c r="G18" s="442"/>
      <c r="H18" s="442"/>
      <c r="I18" s="442"/>
      <c r="J18" s="442"/>
      <c r="K18" s="442"/>
    </row>
    <row r="19" spans="1:11" s="1" customFormat="1" ht="16.5" customHeight="1">
      <c r="A19" s="1" t="s">
        <v>258</v>
      </c>
      <c r="C19" s="431"/>
      <c r="D19" s="431"/>
      <c r="E19" s="431"/>
      <c r="F19" s="431"/>
      <c r="G19" s="431"/>
      <c r="H19" s="431"/>
      <c r="I19" s="431"/>
      <c r="J19" s="431"/>
      <c r="K19" s="431"/>
    </row>
    <row r="20" spans="3:11" ht="15.75" customHeight="1">
      <c r="C20" s="432"/>
      <c r="D20" s="432"/>
      <c r="E20" s="432"/>
      <c r="F20" s="432"/>
      <c r="G20" s="432"/>
      <c r="H20" s="432"/>
      <c r="I20" s="432"/>
      <c r="J20" s="432"/>
      <c r="K20" s="432"/>
    </row>
    <row r="21" spans="3:11" ht="15">
      <c r="C21" s="258"/>
      <c r="D21" s="258"/>
      <c r="E21" s="258"/>
      <c r="F21" s="258"/>
      <c r="G21" s="258"/>
      <c r="H21" s="258"/>
      <c r="I21" s="258"/>
      <c r="J21" s="258"/>
      <c r="K21" s="258"/>
    </row>
    <row r="22" spans="3:11" ht="15.75">
      <c r="C22" s="433"/>
      <c r="D22" s="433"/>
      <c r="E22" s="433"/>
      <c r="F22" s="433"/>
      <c r="G22" s="433"/>
      <c r="H22" s="433"/>
      <c r="I22" s="433"/>
      <c r="J22" s="433"/>
      <c r="K22" s="433"/>
    </row>
    <row r="23" spans="3:11" ht="15">
      <c r="C23" s="258"/>
      <c r="D23" s="258"/>
      <c r="E23" s="258"/>
      <c r="F23" s="258"/>
      <c r="G23" s="258"/>
      <c r="H23" s="258"/>
      <c r="I23" s="258"/>
      <c r="J23" s="258"/>
      <c r="K23" s="258"/>
    </row>
    <row r="24" spans="3:11" ht="15.75">
      <c r="C24" s="259"/>
      <c r="D24" s="258"/>
      <c r="E24" s="258"/>
      <c r="F24" s="258"/>
      <c r="G24" s="258"/>
      <c r="H24" s="258"/>
      <c r="I24" s="258"/>
      <c r="J24" s="258"/>
      <c r="K24" s="258"/>
    </row>
    <row r="25" spans="3:11" ht="15.75">
      <c r="C25" s="259"/>
      <c r="D25" s="258"/>
      <c r="E25" s="258"/>
      <c r="F25" s="258"/>
      <c r="G25" s="258"/>
      <c r="H25" s="258"/>
      <c r="I25" s="258"/>
      <c r="J25" s="258"/>
      <c r="K25" s="258"/>
    </row>
    <row r="26" spans="3:11" ht="15.75">
      <c r="C26" s="259"/>
      <c r="D26" s="258"/>
      <c r="E26" s="258"/>
      <c r="F26" s="258"/>
      <c r="G26" s="258"/>
      <c r="H26" s="258"/>
      <c r="I26" s="258"/>
      <c r="J26" s="258"/>
      <c r="K26" s="258"/>
    </row>
    <row r="27" spans="3:11" ht="15.75">
      <c r="C27" s="259"/>
      <c r="D27" s="258"/>
      <c r="E27" s="258"/>
      <c r="F27" s="258"/>
      <c r="G27" s="258"/>
      <c r="H27" s="258"/>
      <c r="I27" s="258"/>
      <c r="J27" s="258"/>
      <c r="K27" s="258"/>
    </row>
    <row r="28" spans="3:11" ht="15.75">
      <c r="C28" s="259"/>
      <c r="D28" s="258"/>
      <c r="E28" s="258"/>
      <c r="F28" s="258"/>
      <c r="G28" s="258"/>
      <c r="H28" s="258"/>
      <c r="I28" s="258"/>
      <c r="J28" s="258"/>
      <c r="K28" s="258"/>
    </row>
    <row r="29" spans="3:11" ht="15.75">
      <c r="C29" s="259"/>
      <c r="D29" s="258"/>
      <c r="E29" s="258"/>
      <c r="F29" s="258"/>
      <c r="G29" s="258"/>
      <c r="H29" s="258"/>
      <c r="I29" s="258"/>
      <c r="J29" s="258"/>
      <c r="K29" s="258"/>
    </row>
  </sheetData>
  <sheetProtection/>
  <mergeCells count="23">
    <mergeCell ref="E8:E12"/>
    <mergeCell ref="F8:F12"/>
    <mergeCell ref="G8:G12"/>
    <mergeCell ref="D14:D16"/>
    <mergeCell ref="E14:E16"/>
    <mergeCell ref="F14:F16"/>
    <mergeCell ref="G14:G16"/>
    <mergeCell ref="B6:B7"/>
    <mergeCell ref="C6:C7"/>
    <mergeCell ref="A8:A12"/>
    <mergeCell ref="A14:A16"/>
    <mergeCell ref="B15:B16"/>
    <mergeCell ref="D8:D12"/>
    <mergeCell ref="C19:K19"/>
    <mergeCell ref="C20:K20"/>
    <mergeCell ref="C22:K22"/>
    <mergeCell ref="A2:H2"/>
    <mergeCell ref="A3:H3"/>
    <mergeCell ref="H8:H12"/>
    <mergeCell ref="H14:H16"/>
    <mergeCell ref="A17:H17"/>
    <mergeCell ref="C18:K18"/>
    <mergeCell ref="A6:A7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50"/>
  <sheetViews>
    <sheetView view="pageBreakPreview" zoomScaleSheetLayoutView="100" zoomScalePageLayoutView="0" workbookViewId="0" topLeftCell="A40">
      <selection activeCell="C46" sqref="C46"/>
    </sheetView>
  </sheetViews>
  <sheetFormatPr defaultColWidth="10.75390625" defaultRowHeight="12.75" outlineLevelCol="1"/>
  <cols>
    <col min="1" max="1" width="4.625" style="2" customWidth="1"/>
    <col min="2" max="2" width="45.625" style="2" customWidth="1"/>
    <col min="3" max="3" width="12.875" style="181" customWidth="1"/>
    <col min="4" max="4" width="10.75390625" style="181" customWidth="1" outlineLevel="1"/>
    <col min="5" max="5" width="8.125" style="181" customWidth="1" outlineLevel="1"/>
    <col min="6" max="6" width="10.875" style="181" customWidth="1" outlineLevel="1"/>
    <col min="7" max="7" width="8.625" style="181" customWidth="1" outlineLevel="1"/>
    <col min="8" max="8" width="0.6171875" style="2" customWidth="1"/>
    <col min="9" max="16384" width="10.75390625" style="2" customWidth="1"/>
  </cols>
  <sheetData>
    <row r="1" spans="3:5" s="5" customFormat="1" ht="12" customHeight="1">
      <c r="C1" s="178" t="s">
        <v>67</v>
      </c>
      <c r="D1" s="178"/>
      <c r="E1" s="178"/>
    </row>
    <row r="2" spans="3:5" s="5" customFormat="1" ht="12">
      <c r="C2" s="178" t="s">
        <v>17</v>
      </c>
      <c r="D2" s="178"/>
      <c r="E2" s="178"/>
    </row>
    <row r="3" spans="3:5" s="5" customFormat="1" ht="12">
      <c r="C3" s="178" t="s">
        <v>18</v>
      </c>
      <c r="D3" s="178"/>
      <c r="E3" s="178"/>
    </row>
    <row r="4" spans="3:5" s="11" customFormat="1" ht="12">
      <c r="C4" s="178" t="s">
        <v>19</v>
      </c>
      <c r="D4" s="179"/>
      <c r="E4" s="179"/>
    </row>
    <row r="5" spans="3:5" s="11" customFormat="1" ht="12">
      <c r="C5" s="178" t="s">
        <v>20</v>
      </c>
      <c r="D5" s="179"/>
      <c r="E5" s="179"/>
    </row>
    <row r="6" spans="3:5" s="11" customFormat="1" ht="12">
      <c r="C6" s="178" t="s">
        <v>21</v>
      </c>
      <c r="D6" s="179"/>
      <c r="E6" s="179"/>
    </row>
    <row r="7" spans="3:7" s="11" customFormat="1" ht="15" customHeight="1">
      <c r="C7" s="179"/>
      <c r="D7" s="179"/>
      <c r="E7" s="179"/>
      <c r="F7" s="179"/>
      <c r="G7" s="179"/>
    </row>
    <row r="8" spans="1:7" s="18" customFormat="1" ht="15.75">
      <c r="A8" s="25" t="s">
        <v>68</v>
      </c>
      <c r="B8" s="25"/>
      <c r="C8" s="180"/>
      <c r="D8" s="180"/>
      <c r="E8" s="180"/>
      <c r="F8" s="180"/>
      <c r="G8" s="180"/>
    </row>
    <row r="9" spans="1:7" s="18" customFormat="1" ht="15" customHeight="1">
      <c r="A9" s="25" t="s">
        <v>69</v>
      </c>
      <c r="B9" s="25"/>
      <c r="C9" s="180"/>
      <c r="D9" s="180"/>
      <c r="E9" s="180"/>
      <c r="F9" s="180"/>
      <c r="G9" s="180"/>
    </row>
    <row r="10" spans="1:7" s="18" customFormat="1" ht="15" customHeight="1">
      <c r="A10" s="25" t="s">
        <v>70</v>
      </c>
      <c r="B10" s="25"/>
      <c r="C10" s="180"/>
      <c r="D10" s="180"/>
      <c r="E10" s="180"/>
      <c r="F10" s="180"/>
      <c r="G10" s="180"/>
    </row>
    <row r="11" ht="8.25" customHeight="1"/>
    <row r="12" spans="1:7" ht="15.75">
      <c r="A12" s="25" t="s">
        <v>71</v>
      </c>
      <c r="B12" s="25"/>
      <c r="C12" s="180"/>
      <c r="D12" s="180"/>
      <c r="E12" s="180"/>
      <c r="F12" s="180"/>
      <c r="G12" s="180"/>
    </row>
    <row r="13" spans="2:7" s="7" customFormat="1" ht="16.5" customHeight="1">
      <c r="B13" s="475" t="s">
        <v>369</v>
      </c>
      <c r="C13" s="476"/>
      <c r="D13" s="476"/>
      <c r="E13" s="476"/>
      <c r="F13" s="476"/>
      <c r="G13" s="476"/>
    </row>
    <row r="14" spans="2:7" s="8" customFormat="1" ht="13.5" customHeight="1">
      <c r="B14" s="24" t="s">
        <v>25</v>
      </c>
      <c r="C14" s="164"/>
      <c r="D14" s="164"/>
      <c r="E14" s="164"/>
      <c r="F14" s="164"/>
      <c r="G14" s="164"/>
    </row>
    <row r="15" ht="16.5" customHeight="1" thickBot="1"/>
    <row r="16" spans="1:7" s="15" customFormat="1" ht="15">
      <c r="A16" s="470" t="s">
        <v>84</v>
      </c>
      <c r="B16" s="474" t="s">
        <v>72</v>
      </c>
      <c r="C16" s="474" t="s">
        <v>15</v>
      </c>
      <c r="D16" s="474"/>
      <c r="E16" s="474" t="s">
        <v>58</v>
      </c>
      <c r="F16" s="474" t="s">
        <v>199</v>
      </c>
      <c r="G16" s="478" t="s">
        <v>305</v>
      </c>
    </row>
    <row r="17" spans="1:7" s="15" customFormat="1" ht="30.75" thickBot="1">
      <c r="A17" s="471"/>
      <c r="B17" s="480"/>
      <c r="C17" s="132" t="s">
        <v>198</v>
      </c>
      <c r="D17" s="132" t="s">
        <v>60</v>
      </c>
      <c r="E17" s="477"/>
      <c r="F17" s="477"/>
      <c r="G17" s="479"/>
    </row>
    <row r="18" spans="1:7" s="16" customFormat="1" ht="15.75" thickBot="1">
      <c r="A18" s="472">
        <v>1</v>
      </c>
      <c r="B18" s="473"/>
      <c r="C18" s="182">
        <v>2</v>
      </c>
      <c r="D18" s="182">
        <v>3</v>
      </c>
      <c r="E18" s="182">
        <v>4</v>
      </c>
      <c r="F18" s="182">
        <v>5</v>
      </c>
      <c r="G18" s="183">
        <v>6</v>
      </c>
    </row>
    <row r="19" spans="1:7" ht="60">
      <c r="A19" s="130" t="s">
        <v>85</v>
      </c>
      <c r="B19" s="131" t="s">
        <v>259</v>
      </c>
      <c r="C19" s="168" t="s">
        <v>16</v>
      </c>
      <c r="D19" s="168" t="s">
        <v>16</v>
      </c>
      <c r="E19" s="168" t="s">
        <v>16</v>
      </c>
      <c r="F19" s="184" t="s">
        <v>16</v>
      </c>
      <c r="G19" s="185">
        <f>(G21+G24+G25+G26+G27)/5</f>
        <v>2</v>
      </c>
    </row>
    <row r="20" spans="1:7" ht="15">
      <c r="A20" s="127"/>
      <c r="B20" s="95" t="s">
        <v>66</v>
      </c>
      <c r="C20" s="170"/>
      <c r="D20" s="170"/>
      <c r="E20" s="170"/>
      <c r="F20" s="100"/>
      <c r="G20" s="186"/>
    </row>
    <row r="21" spans="1:7" s="17" customFormat="1" ht="60">
      <c r="A21" s="128" t="s">
        <v>86</v>
      </c>
      <c r="B21" s="103" t="s">
        <v>145</v>
      </c>
      <c r="C21" s="187">
        <v>14.29</v>
      </c>
      <c r="D21" s="187">
        <v>19.03</v>
      </c>
      <c r="E21" s="262">
        <f>C21/D21*100</f>
        <v>75.09196006305831</v>
      </c>
      <c r="F21" s="100" t="s">
        <v>61</v>
      </c>
      <c r="G21" s="186">
        <v>3</v>
      </c>
    </row>
    <row r="22" spans="1:7" s="17" customFormat="1" ht="90">
      <c r="A22" s="128" t="s">
        <v>107</v>
      </c>
      <c r="B22" s="96" t="s">
        <v>260</v>
      </c>
      <c r="C22" s="170">
        <v>11</v>
      </c>
      <c r="D22" s="170">
        <v>8</v>
      </c>
      <c r="E22" s="263"/>
      <c r="F22" s="100" t="s">
        <v>61</v>
      </c>
      <c r="G22" s="186"/>
    </row>
    <row r="23" spans="1:7" ht="15">
      <c r="A23" s="127"/>
      <c r="B23" s="95" t="s">
        <v>73</v>
      </c>
      <c r="C23" s="170"/>
      <c r="D23" s="170"/>
      <c r="E23" s="263"/>
      <c r="F23" s="100"/>
      <c r="G23" s="186"/>
    </row>
    <row r="24" spans="1:7" ht="45">
      <c r="A24" s="126" t="s">
        <v>100</v>
      </c>
      <c r="B24" s="95" t="s">
        <v>104</v>
      </c>
      <c r="C24" s="170">
        <v>0</v>
      </c>
      <c r="D24" s="170">
        <v>0</v>
      </c>
      <c r="E24" s="263">
        <v>100</v>
      </c>
      <c r="F24" s="100" t="s">
        <v>16</v>
      </c>
      <c r="G24" s="186">
        <v>2</v>
      </c>
    </row>
    <row r="25" spans="1:7" ht="60">
      <c r="A25" s="126" t="s">
        <v>101</v>
      </c>
      <c r="B25" s="95" t="s">
        <v>105</v>
      </c>
      <c r="C25" s="170">
        <v>1</v>
      </c>
      <c r="D25" s="170">
        <v>1</v>
      </c>
      <c r="E25" s="263">
        <f>C25/D25*100</f>
        <v>100</v>
      </c>
      <c r="F25" s="100" t="s">
        <v>16</v>
      </c>
      <c r="G25" s="186">
        <v>2</v>
      </c>
    </row>
    <row r="26" spans="1:7" ht="45">
      <c r="A26" s="126" t="s">
        <v>102</v>
      </c>
      <c r="B26" s="95" t="s">
        <v>106</v>
      </c>
      <c r="C26" s="170">
        <v>7</v>
      </c>
      <c r="D26" s="170">
        <v>4</v>
      </c>
      <c r="E26" s="263">
        <f>C26/D26*100</f>
        <v>175</v>
      </c>
      <c r="F26" s="100" t="s">
        <v>16</v>
      </c>
      <c r="G26" s="186">
        <v>1</v>
      </c>
    </row>
    <row r="27" spans="1:7" ht="60">
      <c r="A27" s="126" t="s">
        <v>103</v>
      </c>
      <c r="B27" s="95" t="s">
        <v>261</v>
      </c>
      <c r="C27" s="170">
        <v>3</v>
      </c>
      <c r="D27" s="170">
        <v>3</v>
      </c>
      <c r="E27" s="262">
        <f>C27/D27*100</f>
        <v>100</v>
      </c>
      <c r="F27" s="100" t="s">
        <v>16</v>
      </c>
      <c r="G27" s="186">
        <v>2</v>
      </c>
    </row>
    <row r="28" spans="1:7" ht="60">
      <c r="A28" s="128" t="s">
        <v>87</v>
      </c>
      <c r="B28" s="95" t="s">
        <v>262</v>
      </c>
      <c r="C28" s="170" t="s">
        <v>16</v>
      </c>
      <c r="D28" s="170" t="s">
        <v>16</v>
      </c>
      <c r="E28" s="170" t="s">
        <v>16</v>
      </c>
      <c r="F28" s="100" t="s">
        <v>16</v>
      </c>
      <c r="G28" s="186">
        <f>(G30+G31+G32)/3</f>
        <v>2</v>
      </c>
    </row>
    <row r="29" spans="1:7" ht="15">
      <c r="A29" s="127"/>
      <c r="B29" s="95" t="s">
        <v>62</v>
      </c>
      <c r="C29" s="170"/>
      <c r="D29" s="170"/>
      <c r="E29" s="170"/>
      <c r="F29" s="100"/>
      <c r="G29" s="186"/>
    </row>
    <row r="30" spans="1:7" s="17" customFormat="1" ht="45">
      <c r="A30" s="128" t="s">
        <v>88</v>
      </c>
      <c r="B30" s="96" t="s">
        <v>128</v>
      </c>
      <c r="C30" s="170">
        <v>1</v>
      </c>
      <c r="D30" s="170">
        <v>1</v>
      </c>
      <c r="E30" s="262">
        <f>C30/D30*100</f>
        <v>100</v>
      </c>
      <c r="F30" s="100" t="s">
        <v>61</v>
      </c>
      <c r="G30" s="186">
        <v>2</v>
      </c>
    </row>
    <row r="31" spans="1:7" s="17" customFormat="1" ht="75">
      <c r="A31" s="128" t="s">
        <v>89</v>
      </c>
      <c r="B31" s="96" t="s">
        <v>129</v>
      </c>
      <c r="C31" s="170">
        <v>0</v>
      </c>
      <c r="D31" s="170">
        <v>0</v>
      </c>
      <c r="E31" s="263">
        <v>100</v>
      </c>
      <c r="F31" s="100" t="s">
        <v>61</v>
      </c>
      <c r="G31" s="186">
        <v>2</v>
      </c>
    </row>
    <row r="32" spans="1:7" s="17" customFormat="1" ht="79.5" customHeight="1">
      <c r="A32" s="128" t="s">
        <v>90</v>
      </c>
      <c r="B32" s="96" t="s">
        <v>130</v>
      </c>
      <c r="C32" s="170">
        <v>0</v>
      </c>
      <c r="D32" s="170">
        <v>0</v>
      </c>
      <c r="E32" s="263">
        <v>100</v>
      </c>
      <c r="F32" s="100" t="s">
        <v>61</v>
      </c>
      <c r="G32" s="186">
        <v>2</v>
      </c>
    </row>
    <row r="33" spans="1:7" s="17" customFormat="1" ht="18.75" customHeight="1">
      <c r="A33" s="128"/>
      <c r="B33" s="268"/>
      <c r="C33" s="265"/>
      <c r="D33" s="265"/>
      <c r="E33" s="265"/>
      <c r="F33" s="266"/>
      <c r="G33" s="267"/>
    </row>
    <row r="34" spans="1:7" ht="75">
      <c r="A34" s="128" t="s">
        <v>91</v>
      </c>
      <c r="B34" s="95" t="s">
        <v>263</v>
      </c>
      <c r="C34" s="170">
        <v>1</v>
      </c>
      <c r="D34" s="170">
        <v>1</v>
      </c>
      <c r="E34" s="170">
        <f>C34/D34*100</f>
        <v>100</v>
      </c>
      <c r="F34" s="100" t="s">
        <v>61</v>
      </c>
      <c r="G34" s="186">
        <v>2</v>
      </c>
    </row>
    <row r="35" spans="1:7" ht="18" customHeight="1">
      <c r="A35" s="128"/>
      <c r="B35" s="264"/>
      <c r="C35" s="265"/>
      <c r="D35" s="265"/>
      <c r="E35" s="265"/>
      <c r="F35" s="266"/>
      <c r="G35" s="267"/>
    </row>
    <row r="36" spans="1:7" ht="90">
      <c r="A36" s="128" t="s">
        <v>92</v>
      </c>
      <c r="B36" s="95" t="s">
        <v>99</v>
      </c>
      <c r="C36" s="170">
        <v>1</v>
      </c>
      <c r="D36" s="170">
        <v>1</v>
      </c>
      <c r="E36" s="170">
        <f>C36/D36*100</f>
        <v>100</v>
      </c>
      <c r="F36" s="100" t="s">
        <v>61</v>
      </c>
      <c r="G36" s="186">
        <v>2</v>
      </c>
    </row>
    <row r="37" spans="1:7" ht="17.25" customHeight="1">
      <c r="A37" s="128"/>
      <c r="B37" s="264"/>
      <c r="C37" s="265"/>
      <c r="D37" s="265"/>
      <c r="E37" s="265"/>
      <c r="F37" s="266"/>
      <c r="G37" s="267"/>
    </row>
    <row r="38" spans="1:7" s="7" customFormat="1" ht="60">
      <c r="A38" s="129" t="s">
        <v>93</v>
      </c>
      <c r="B38" s="104" t="s">
        <v>270</v>
      </c>
      <c r="C38" s="170"/>
      <c r="D38" s="170"/>
      <c r="E38" s="263"/>
      <c r="F38" s="170" t="s">
        <v>63</v>
      </c>
      <c r="G38" s="139">
        <f>G39</f>
        <v>2</v>
      </c>
    </row>
    <row r="39" spans="1:7" s="7" customFormat="1" ht="87.75" customHeight="1">
      <c r="A39" s="129" t="s">
        <v>94</v>
      </c>
      <c r="B39" s="103" t="s">
        <v>264</v>
      </c>
      <c r="C39" s="170">
        <v>0</v>
      </c>
      <c r="D39" s="170">
        <v>0</v>
      </c>
      <c r="E39" s="263">
        <v>100</v>
      </c>
      <c r="F39" s="170"/>
      <c r="G39" s="139">
        <v>2</v>
      </c>
    </row>
    <row r="40" spans="1:7" s="7" customFormat="1" ht="17.25" customHeight="1">
      <c r="A40" s="129"/>
      <c r="B40" s="270"/>
      <c r="C40" s="265"/>
      <c r="D40" s="265"/>
      <c r="E40" s="265"/>
      <c r="F40" s="265"/>
      <c r="G40" s="269"/>
    </row>
    <row r="41" spans="1:7" ht="60">
      <c r="A41" s="128" t="s">
        <v>95</v>
      </c>
      <c r="B41" s="95" t="s">
        <v>271</v>
      </c>
      <c r="C41" s="170" t="s">
        <v>16</v>
      </c>
      <c r="D41" s="170" t="s">
        <v>16</v>
      </c>
      <c r="E41" s="170" t="s">
        <v>16</v>
      </c>
      <c r="F41" s="100" t="s">
        <v>16</v>
      </c>
      <c r="G41" s="186">
        <f>(G43+G44)/2</f>
        <v>2</v>
      </c>
    </row>
    <row r="42" spans="1:7" ht="15">
      <c r="A42" s="127"/>
      <c r="B42" s="95" t="s">
        <v>62</v>
      </c>
      <c r="C42" s="170"/>
      <c r="D42" s="170"/>
      <c r="E42" s="170"/>
      <c r="F42" s="100"/>
      <c r="G42" s="186"/>
    </row>
    <row r="43" spans="1:7" s="17" customFormat="1" ht="82.5" customHeight="1">
      <c r="A43" s="128" t="s">
        <v>96</v>
      </c>
      <c r="B43" s="242" t="s">
        <v>265</v>
      </c>
      <c r="C43" s="272">
        <v>0</v>
      </c>
      <c r="D43" s="187">
        <v>0</v>
      </c>
      <c r="E43" s="263">
        <v>100</v>
      </c>
      <c r="F43" s="100" t="s">
        <v>63</v>
      </c>
      <c r="G43" s="186">
        <v>2</v>
      </c>
    </row>
    <row r="44" spans="1:7" s="17" customFormat="1" ht="105">
      <c r="A44" s="128" t="s">
        <v>97</v>
      </c>
      <c r="B44" s="242" t="s">
        <v>266</v>
      </c>
      <c r="C44" s="170">
        <v>0</v>
      </c>
      <c r="D44" s="170">
        <v>0</v>
      </c>
      <c r="E44" s="263">
        <v>100</v>
      </c>
      <c r="F44" s="100" t="s">
        <v>63</v>
      </c>
      <c r="G44" s="186">
        <v>2</v>
      </c>
    </row>
    <row r="45" spans="1:7" s="17" customFormat="1" ht="15">
      <c r="A45" s="128"/>
      <c r="B45" s="268"/>
      <c r="C45" s="271"/>
      <c r="D45" s="271"/>
      <c r="E45" s="265"/>
      <c r="F45" s="266"/>
      <c r="G45" s="267"/>
    </row>
    <row r="46" spans="1:8" ht="30">
      <c r="A46" s="128" t="s">
        <v>98</v>
      </c>
      <c r="B46" s="200" t="s">
        <v>108</v>
      </c>
      <c r="C46" s="201" t="s">
        <v>16</v>
      </c>
      <c r="D46" s="201" t="s">
        <v>16</v>
      </c>
      <c r="E46" s="201" t="s">
        <v>16</v>
      </c>
      <c r="F46" s="202" t="s">
        <v>16</v>
      </c>
      <c r="G46" s="203">
        <f>(G19+G28+G34+G36+G38+G38)/6</f>
        <v>2</v>
      </c>
      <c r="H46" s="162"/>
    </row>
    <row r="47" spans="1:8" ht="15.75" thickBot="1">
      <c r="A47" s="198"/>
      <c r="B47" s="204"/>
      <c r="C47" s="205"/>
      <c r="D47" s="205"/>
      <c r="E47" s="205"/>
      <c r="F47" s="206"/>
      <c r="G47" s="207"/>
      <c r="H47" s="199"/>
    </row>
    <row r="48" spans="1:13" s="97" customFormat="1" ht="30" customHeight="1">
      <c r="A48" s="441" t="s">
        <v>365</v>
      </c>
      <c r="B48" s="441"/>
      <c r="C48" s="441"/>
      <c r="D48" s="441"/>
      <c r="E48" s="441"/>
      <c r="F48" s="441"/>
      <c r="G48" s="441"/>
      <c r="H48" s="441"/>
      <c r="I48" s="208"/>
      <c r="J48" s="2"/>
      <c r="K48" s="2"/>
      <c r="L48" s="2"/>
      <c r="M48" s="98"/>
    </row>
    <row r="49" spans="1:255" s="97" customFormat="1" ht="30" customHeight="1">
      <c r="A49" s="469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69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69"/>
      <c r="CZ49" s="469"/>
      <c r="DA49" s="469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69"/>
      <c r="DM49" s="469"/>
      <c r="DN49" s="469"/>
      <c r="DO49" s="469"/>
      <c r="DP49" s="469"/>
      <c r="DQ49" s="469"/>
      <c r="DR49" s="469"/>
      <c r="DS49" s="469"/>
      <c r="DT49" s="469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69"/>
      <c r="EF49" s="469"/>
      <c r="EG49" s="469"/>
      <c r="EH49" s="469"/>
      <c r="EI49" s="469"/>
      <c r="EJ49" s="469"/>
      <c r="EK49" s="469"/>
      <c r="EL49" s="469"/>
      <c r="EM49" s="469"/>
      <c r="EN49" s="469"/>
      <c r="EO49" s="469"/>
      <c r="EP49" s="469"/>
      <c r="EQ49" s="469"/>
      <c r="ER49" s="469"/>
      <c r="ES49" s="469"/>
      <c r="ET49" s="469"/>
      <c r="EU49" s="469"/>
      <c r="EV49" s="469"/>
      <c r="EW49" s="469"/>
      <c r="EX49" s="469"/>
      <c r="EY49" s="469"/>
      <c r="EZ49" s="469"/>
      <c r="FA49" s="469"/>
      <c r="FB49" s="469"/>
      <c r="FC49" s="469"/>
      <c r="FD49" s="469"/>
      <c r="FE49" s="469"/>
      <c r="FF49" s="469"/>
      <c r="FG49" s="469"/>
      <c r="FH49" s="469"/>
      <c r="FI49" s="469"/>
      <c r="FJ49" s="469"/>
      <c r="FK49" s="469"/>
      <c r="FL49" s="469"/>
      <c r="FM49" s="469"/>
      <c r="FN49" s="469"/>
      <c r="FO49" s="469"/>
      <c r="FP49" s="469"/>
      <c r="FQ49" s="469"/>
      <c r="FR49" s="469"/>
      <c r="FS49" s="469"/>
      <c r="FT49" s="469"/>
      <c r="FU49" s="469"/>
      <c r="FV49" s="469"/>
      <c r="FW49" s="469"/>
      <c r="FX49" s="469"/>
      <c r="FY49" s="469"/>
      <c r="FZ49" s="469"/>
      <c r="GA49" s="469"/>
      <c r="GB49" s="469"/>
      <c r="GC49" s="469"/>
      <c r="GD49" s="469"/>
      <c r="GE49" s="469"/>
      <c r="GF49" s="469"/>
      <c r="GG49" s="469"/>
      <c r="GH49" s="469"/>
      <c r="GI49" s="469"/>
      <c r="GJ49" s="469"/>
      <c r="GK49" s="469"/>
      <c r="GL49" s="469"/>
      <c r="GM49" s="469"/>
      <c r="GN49" s="469"/>
      <c r="GO49" s="469"/>
      <c r="GP49" s="469"/>
      <c r="GQ49" s="469"/>
      <c r="GR49" s="469"/>
      <c r="GS49" s="469"/>
      <c r="GT49" s="469"/>
      <c r="GU49" s="469"/>
      <c r="GV49" s="469"/>
      <c r="GW49" s="469"/>
      <c r="GX49" s="469"/>
      <c r="GY49" s="469"/>
      <c r="GZ49" s="469"/>
      <c r="HA49" s="469"/>
      <c r="HB49" s="469"/>
      <c r="HC49" s="469"/>
      <c r="HD49" s="469"/>
      <c r="HE49" s="469"/>
      <c r="HF49" s="469"/>
      <c r="HG49" s="469"/>
      <c r="HH49" s="469"/>
      <c r="HI49" s="469"/>
      <c r="HJ49" s="469"/>
      <c r="HK49" s="469"/>
      <c r="HL49" s="469"/>
      <c r="HM49" s="469"/>
      <c r="HN49" s="469"/>
      <c r="HO49" s="469"/>
      <c r="HP49" s="469"/>
      <c r="HQ49" s="469"/>
      <c r="HR49" s="469"/>
      <c r="HS49" s="469"/>
      <c r="HT49" s="469"/>
      <c r="HU49" s="469"/>
      <c r="HV49" s="469"/>
      <c r="HW49" s="469"/>
      <c r="HX49" s="469"/>
      <c r="HY49" s="469"/>
      <c r="HZ49" s="469"/>
      <c r="IA49" s="469"/>
      <c r="IB49" s="469"/>
      <c r="IC49" s="469"/>
      <c r="ID49" s="469"/>
      <c r="IE49" s="469"/>
      <c r="IF49" s="469"/>
      <c r="IG49" s="469"/>
      <c r="IH49" s="469"/>
      <c r="II49" s="469"/>
      <c r="IJ49" s="469"/>
      <c r="IK49" s="469"/>
      <c r="IL49" s="469"/>
      <c r="IM49" s="469"/>
      <c r="IN49" s="469"/>
      <c r="IO49" s="469"/>
      <c r="IP49" s="469"/>
      <c r="IQ49" s="469"/>
      <c r="IR49" s="469"/>
      <c r="IS49" s="469"/>
      <c r="IT49" s="469"/>
      <c r="IU49" s="469"/>
    </row>
    <row r="50" spans="1:8" s="97" customFormat="1" ht="30" customHeight="1">
      <c r="A50" s="469"/>
      <c r="B50" s="469"/>
      <c r="C50" s="469"/>
      <c r="D50" s="469"/>
      <c r="E50" s="469"/>
      <c r="F50" s="469"/>
      <c r="G50" s="469"/>
      <c r="H50" s="98"/>
    </row>
  </sheetData>
  <sheetProtection/>
  <mergeCells count="135">
    <mergeCell ref="A50:G50"/>
    <mergeCell ref="A49:G49"/>
    <mergeCell ref="A16:A17"/>
    <mergeCell ref="A18:B18"/>
    <mergeCell ref="C16:D16"/>
    <mergeCell ref="B13:G13"/>
    <mergeCell ref="F16:F17"/>
    <mergeCell ref="G16:G17"/>
    <mergeCell ref="B16:B17"/>
    <mergeCell ref="E16:E17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CP49:CQ49"/>
    <mergeCell ref="CR49:CS49"/>
    <mergeCell ref="CT49:CU49"/>
    <mergeCell ref="CV49:CW49"/>
    <mergeCell ref="CX49:CY49"/>
    <mergeCell ref="CZ49:DA49"/>
    <mergeCell ref="DB49:DC49"/>
    <mergeCell ref="DD49:DE49"/>
    <mergeCell ref="DF49:DG49"/>
    <mergeCell ref="DH49:DI49"/>
    <mergeCell ref="DJ49:DK49"/>
    <mergeCell ref="DL49:DM49"/>
    <mergeCell ref="DN49:DO49"/>
    <mergeCell ref="DP49:DQ49"/>
    <mergeCell ref="DR49:DS49"/>
    <mergeCell ref="DT49:DU49"/>
    <mergeCell ref="DV49:DW49"/>
    <mergeCell ref="DX49:DY49"/>
    <mergeCell ref="DZ49:EA49"/>
    <mergeCell ref="EB49:EC49"/>
    <mergeCell ref="ED49:EE49"/>
    <mergeCell ref="EF49:EG49"/>
    <mergeCell ref="EH49:EI49"/>
    <mergeCell ref="EJ49:EK49"/>
    <mergeCell ref="EL49:EM49"/>
    <mergeCell ref="EN49:EO49"/>
    <mergeCell ref="EP49:EQ49"/>
    <mergeCell ref="ER49:ES49"/>
    <mergeCell ref="ET49:EU49"/>
    <mergeCell ref="EV49:EW49"/>
    <mergeCell ref="EX49:EY49"/>
    <mergeCell ref="EZ49:FA49"/>
    <mergeCell ref="FB49:FC49"/>
    <mergeCell ref="FD49:FE49"/>
    <mergeCell ref="FF49:FG49"/>
    <mergeCell ref="FH49:FI49"/>
    <mergeCell ref="FJ49:FK49"/>
    <mergeCell ref="FL49:FM49"/>
    <mergeCell ref="FN49:FO49"/>
    <mergeCell ref="FP49:FQ49"/>
    <mergeCell ref="FR49:FS49"/>
    <mergeCell ref="FT49:FU49"/>
    <mergeCell ref="FV49:FW49"/>
    <mergeCell ref="FX49:FY49"/>
    <mergeCell ref="FZ49:GA49"/>
    <mergeCell ref="GB49:GC49"/>
    <mergeCell ref="GD49:GE49"/>
    <mergeCell ref="GF49:GG49"/>
    <mergeCell ref="GH49:GI49"/>
    <mergeCell ref="GJ49:GK49"/>
    <mergeCell ref="GL49:GM49"/>
    <mergeCell ref="GN49:GO49"/>
    <mergeCell ref="GP49:GQ49"/>
    <mergeCell ref="GR49:GS49"/>
    <mergeCell ref="GT49:GU49"/>
    <mergeCell ref="GV49:GW49"/>
    <mergeCell ref="GX49:GY49"/>
    <mergeCell ref="GZ49:HA49"/>
    <mergeCell ref="HB49:HC49"/>
    <mergeCell ref="HD49:HE49"/>
    <mergeCell ref="HF49:HG49"/>
    <mergeCell ref="HH49:HI49"/>
    <mergeCell ref="HJ49:HK49"/>
    <mergeCell ref="HL49:HM49"/>
    <mergeCell ref="HN49:HO49"/>
    <mergeCell ref="IL49:IM49"/>
    <mergeCell ref="HP49:HQ49"/>
    <mergeCell ref="HR49:HS49"/>
    <mergeCell ref="HT49:HU49"/>
    <mergeCell ref="HV49:HW49"/>
    <mergeCell ref="HX49:HY49"/>
    <mergeCell ref="HZ49:IA49"/>
    <mergeCell ref="A48:H48"/>
    <mergeCell ref="IN49:IO49"/>
    <mergeCell ref="IP49:IQ49"/>
    <mergeCell ref="IR49:IS49"/>
    <mergeCell ref="IT49:IU49"/>
    <mergeCell ref="IB49:IC49"/>
    <mergeCell ref="ID49:IE49"/>
    <mergeCell ref="IF49:IG49"/>
    <mergeCell ref="IH49:II49"/>
    <mergeCell ref="IJ49:IK49"/>
  </mergeCells>
  <printOptions/>
  <pageMargins left="0.7874015748031497" right="0.31496062992125984" top="0" bottom="0.1968503937007874" header="0.1968503937007874" footer="0.1968503937007874"/>
  <pageSetup horizontalDpi="600" verticalDpi="600" orientation="portrait" paperSize="9" scale="9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9">
      <selection activeCell="C8" sqref="C8"/>
    </sheetView>
  </sheetViews>
  <sheetFormatPr defaultColWidth="10.75390625" defaultRowHeight="12.75" outlineLevelCol="1"/>
  <cols>
    <col min="1" max="1" width="6.25390625" style="27" customWidth="1"/>
    <col min="2" max="2" width="50.75390625" style="7" customWidth="1"/>
    <col min="3" max="3" width="12.75390625" style="165" customWidth="1"/>
    <col min="4" max="4" width="10.25390625" style="165" customWidth="1" outlineLevel="1"/>
    <col min="5" max="5" width="11.75390625" style="165" customWidth="1" outlineLevel="1"/>
    <col min="6" max="6" width="12.625" style="165" customWidth="1" outlineLevel="1"/>
    <col min="7" max="7" width="11.875" style="276" customWidth="1" outlineLevel="1"/>
    <col min="8" max="16384" width="10.75390625" style="7" customWidth="1"/>
  </cols>
  <sheetData>
    <row r="1" spans="1:7" ht="15.75">
      <c r="A1" s="105" t="s">
        <v>65</v>
      </c>
      <c r="B1" s="106"/>
      <c r="C1" s="163"/>
      <c r="D1" s="163"/>
      <c r="E1" s="163"/>
      <c r="F1" s="163"/>
      <c r="G1" s="274"/>
    </row>
    <row r="2" spans="2:7" ht="16.5" customHeight="1">
      <c r="B2" s="475" t="s">
        <v>369</v>
      </c>
      <c r="C2" s="476"/>
      <c r="D2" s="476"/>
      <c r="E2" s="476"/>
      <c r="F2" s="476"/>
      <c r="G2" s="476"/>
    </row>
    <row r="3" spans="1:7" s="8" customFormat="1" ht="13.5" customHeight="1">
      <c r="A3" s="26"/>
      <c r="B3" s="24" t="s">
        <v>25</v>
      </c>
      <c r="C3" s="164"/>
      <c r="D3" s="164"/>
      <c r="E3" s="164"/>
      <c r="F3" s="164"/>
      <c r="G3" s="275"/>
    </row>
    <row r="4" ht="10.5" customHeight="1" thickBot="1"/>
    <row r="5" spans="1:7" s="107" customFormat="1" ht="15">
      <c r="A5" s="481" t="s">
        <v>84</v>
      </c>
      <c r="B5" s="485" t="s">
        <v>57</v>
      </c>
      <c r="C5" s="485" t="s">
        <v>15</v>
      </c>
      <c r="D5" s="485"/>
      <c r="E5" s="485" t="s">
        <v>58</v>
      </c>
      <c r="F5" s="485" t="s">
        <v>199</v>
      </c>
      <c r="G5" s="487" t="s">
        <v>59</v>
      </c>
    </row>
    <row r="6" spans="1:7" s="107" customFormat="1" ht="45.75" customHeight="1" thickBot="1">
      <c r="A6" s="482"/>
      <c r="B6" s="489"/>
      <c r="C6" s="138" t="s">
        <v>198</v>
      </c>
      <c r="D6" s="138" t="s">
        <v>60</v>
      </c>
      <c r="E6" s="486"/>
      <c r="F6" s="486"/>
      <c r="G6" s="488"/>
    </row>
    <row r="7" spans="1:7" s="108" customFormat="1" ht="15.75" thickBot="1">
      <c r="A7" s="483">
        <v>1</v>
      </c>
      <c r="B7" s="484"/>
      <c r="C7" s="166">
        <v>2</v>
      </c>
      <c r="D7" s="166">
        <v>3</v>
      </c>
      <c r="E7" s="166">
        <v>4</v>
      </c>
      <c r="F7" s="166">
        <v>5</v>
      </c>
      <c r="G7" s="167">
        <v>6</v>
      </c>
    </row>
    <row r="8" spans="1:7" ht="30">
      <c r="A8" s="136" t="s">
        <v>85</v>
      </c>
      <c r="B8" s="137" t="s">
        <v>267</v>
      </c>
      <c r="C8" s="171"/>
      <c r="D8" s="171"/>
      <c r="E8" s="170"/>
      <c r="F8" s="170"/>
      <c r="G8" s="188">
        <f>(G10+G12+G13+G14)/4</f>
        <v>0.4375</v>
      </c>
    </row>
    <row r="9" spans="1:7" ht="15">
      <c r="A9" s="133"/>
      <c r="B9" s="104" t="s">
        <v>66</v>
      </c>
      <c r="C9" s="171"/>
      <c r="D9" s="171"/>
      <c r="E9" s="228"/>
      <c r="F9" s="109"/>
      <c r="G9" s="269"/>
    </row>
    <row r="10" spans="1:7" s="109" customFormat="1" ht="73.5" customHeight="1">
      <c r="A10" s="129" t="s">
        <v>86</v>
      </c>
      <c r="B10" s="115" t="s">
        <v>313</v>
      </c>
      <c r="C10" s="170">
        <v>14</v>
      </c>
      <c r="D10" s="82">
        <v>14</v>
      </c>
      <c r="E10" s="228">
        <f>C10/D10*100</f>
        <v>100</v>
      </c>
      <c r="F10" s="170" t="s">
        <v>63</v>
      </c>
      <c r="G10" s="139">
        <v>0.5</v>
      </c>
    </row>
    <row r="11" spans="1:7" s="109" customFormat="1" ht="45">
      <c r="A11" s="129" t="s">
        <v>107</v>
      </c>
      <c r="B11" s="233" t="s">
        <v>314</v>
      </c>
      <c r="C11" s="171"/>
      <c r="D11" s="171"/>
      <c r="E11" s="228"/>
      <c r="F11" s="170" t="s">
        <v>63</v>
      </c>
      <c r="G11" s="188">
        <f>(G12+G13)/2</f>
        <v>0.375</v>
      </c>
    </row>
    <row r="12" spans="1:7" s="109" customFormat="1" ht="45">
      <c r="A12" s="133" t="s">
        <v>100</v>
      </c>
      <c r="B12" s="104" t="s">
        <v>114</v>
      </c>
      <c r="C12" s="170">
        <v>7</v>
      </c>
      <c r="D12" s="82">
        <v>9</v>
      </c>
      <c r="E12" s="228">
        <f>C12/D12*100</f>
        <v>77.77777777777779</v>
      </c>
      <c r="F12" s="170"/>
      <c r="G12" s="139">
        <v>0.25</v>
      </c>
    </row>
    <row r="13" spans="1:7" s="109" customFormat="1" ht="24" customHeight="1">
      <c r="A13" s="133" t="s">
        <v>101</v>
      </c>
      <c r="B13" s="104" t="s">
        <v>115</v>
      </c>
      <c r="C13" s="170">
        <v>8</v>
      </c>
      <c r="D13" s="82">
        <v>9</v>
      </c>
      <c r="E13" s="228">
        <f>C13/D13*100</f>
        <v>88.88888888888889</v>
      </c>
      <c r="F13" s="170"/>
      <c r="G13" s="139">
        <v>0.5</v>
      </c>
    </row>
    <row r="14" spans="1:7" s="109" customFormat="1" ht="105.75" customHeight="1">
      <c r="A14" s="129" t="s">
        <v>315</v>
      </c>
      <c r="B14" s="103" t="s">
        <v>268</v>
      </c>
      <c r="C14" s="230">
        <v>0</v>
      </c>
      <c r="D14" s="230">
        <v>0</v>
      </c>
      <c r="E14" s="230">
        <v>100</v>
      </c>
      <c r="F14" s="230" t="s">
        <v>63</v>
      </c>
      <c r="G14" s="139">
        <v>0.5</v>
      </c>
    </row>
    <row r="15" spans="1:7" s="109" customFormat="1" ht="25.5" customHeight="1">
      <c r="A15" s="129"/>
      <c r="B15" s="103"/>
      <c r="C15" s="230"/>
      <c r="D15" s="230"/>
      <c r="E15" s="230"/>
      <c r="F15" s="230"/>
      <c r="G15" s="269"/>
    </row>
    <row r="16" spans="1:7" s="109" customFormat="1" ht="45">
      <c r="A16" s="133" t="s">
        <v>87</v>
      </c>
      <c r="B16" s="104" t="s">
        <v>134</v>
      </c>
      <c r="C16" s="171"/>
      <c r="D16" s="171"/>
      <c r="E16" s="170"/>
      <c r="F16" s="170"/>
      <c r="G16" s="139">
        <f>G17</f>
        <v>0.5</v>
      </c>
    </row>
    <row r="17" spans="1:7" s="109" customFormat="1" ht="60">
      <c r="A17" s="129" t="s">
        <v>88</v>
      </c>
      <c r="B17" s="273" t="s">
        <v>135</v>
      </c>
      <c r="C17" s="230">
        <v>0</v>
      </c>
      <c r="D17" s="230">
        <v>0</v>
      </c>
      <c r="E17" s="231">
        <v>100</v>
      </c>
      <c r="F17" s="230" t="s">
        <v>63</v>
      </c>
      <c r="G17" s="139">
        <v>0.5</v>
      </c>
    </row>
    <row r="18" spans="1:7" s="109" customFormat="1" ht="15">
      <c r="A18" s="129"/>
      <c r="B18" s="103"/>
      <c r="C18" s="232"/>
      <c r="D18" s="232"/>
      <c r="E18" s="231"/>
      <c r="F18" s="230"/>
      <c r="G18" s="269"/>
    </row>
    <row r="19" spans="1:7" s="109" customFormat="1" ht="45">
      <c r="A19" s="133" t="s">
        <v>91</v>
      </c>
      <c r="B19" s="104" t="s">
        <v>136</v>
      </c>
      <c r="C19" s="170" t="s">
        <v>16</v>
      </c>
      <c r="D19" s="170" t="s">
        <v>16</v>
      </c>
      <c r="E19" s="170" t="s">
        <v>16</v>
      </c>
      <c r="F19" s="170" t="s">
        <v>16</v>
      </c>
      <c r="G19" s="139">
        <f>(G21+G22)/2</f>
        <v>0.5</v>
      </c>
    </row>
    <row r="20" spans="1:7" s="109" customFormat="1" ht="15">
      <c r="A20" s="133"/>
      <c r="B20" s="104" t="s">
        <v>62</v>
      </c>
      <c r="C20" s="170"/>
      <c r="D20" s="170"/>
      <c r="E20" s="170"/>
      <c r="F20" s="170"/>
      <c r="G20" s="139"/>
    </row>
    <row r="21" spans="1:7" s="109" customFormat="1" ht="62.25" customHeight="1">
      <c r="A21" s="133" t="s">
        <v>109</v>
      </c>
      <c r="B21" s="103" t="s">
        <v>137</v>
      </c>
      <c r="C21" s="170">
        <v>1</v>
      </c>
      <c r="D21" s="170">
        <v>1</v>
      </c>
      <c r="E21" s="170">
        <f>C21/D21*100</f>
        <v>100</v>
      </c>
      <c r="F21" s="170" t="s">
        <v>61</v>
      </c>
      <c r="G21" s="139">
        <v>0.5</v>
      </c>
    </row>
    <row r="22" spans="1:7" s="109" customFormat="1" ht="105">
      <c r="A22" s="133" t="s">
        <v>119</v>
      </c>
      <c r="B22" s="103" t="s">
        <v>0</v>
      </c>
      <c r="C22" s="170">
        <v>0</v>
      </c>
      <c r="D22" s="170">
        <v>0</v>
      </c>
      <c r="E22" s="170">
        <v>100</v>
      </c>
      <c r="F22" s="170" t="s">
        <v>63</v>
      </c>
      <c r="G22" s="139">
        <v>0.5</v>
      </c>
    </row>
    <row r="23" spans="1:7" ht="45">
      <c r="A23" s="133" t="s">
        <v>92</v>
      </c>
      <c r="B23" s="104" t="s">
        <v>113</v>
      </c>
      <c r="C23" s="172"/>
      <c r="D23" s="172"/>
      <c r="E23" s="170"/>
      <c r="F23" s="170" t="s">
        <v>63</v>
      </c>
      <c r="G23" s="139">
        <f>G24</f>
        <v>0.2</v>
      </c>
    </row>
    <row r="24" spans="1:7" ht="75">
      <c r="A24" s="133" t="s">
        <v>110</v>
      </c>
      <c r="B24" s="103" t="s">
        <v>112</v>
      </c>
      <c r="C24" s="170">
        <v>0</v>
      </c>
      <c r="D24" s="170">
        <v>0</v>
      </c>
      <c r="E24" s="170">
        <v>100</v>
      </c>
      <c r="F24" s="170"/>
      <c r="G24" s="139">
        <v>0.2</v>
      </c>
    </row>
    <row r="25" spans="1:7" ht="15">
      <c r="A25" s="133"/>
      <c r="B25" s="103"/>
      <c r="C25" s="172"/>
      <c r="D25" s="172"/>
      <c r="E25" s="170"/>
      <c r="F25" s="170"/>
      <c r="G25" s="269"/>
    </row>
    <row r="26" spans="1:7" ht="30.75" thickBot="1">
      <c r="A26" s="134" t="s">
        <v>93</v>
      </c>
      <c r="B26" s="135" t="s">
        <v>111</v>
      </c>
      <c r="C26" s="173" t="s">
        <v>16</v>
      </c>
      <c r="D26" s="173" t="s">
        <v>16</v>
      </c>
      <c r="E26" s="173" t="s">
        <v>16</v>
      </c>
      <c r="F26" s="173" t="s">
        <v>16</v>
      </c>
      <c r="G26" s="229">
        <f>(G8+G16+G19+G23)/4</f>
        <v>0.409375</v>
      </c>
    </row>
    <row r="27" spans="1:13" s="97" customFormat="1" ht="30" customHeight="1">
      <c r="A27" s="441" t="s">
        <v>365</v>
      </c>
      <c r="B27" s="441"/>
      <c r="C27" s="441"/>
      <c r="D27" s="441"/>
      <c r="E27" s="441"/>
      <c r="F27" s="441"/>
      <c r="G27" s="441"/>
      <c r="H27" s="441"/>
      <c r="I27" s="208"/>
      <c r="J27" s="2"/>
      <c r="K27" s="2"/>
      <c r="L27" s="2"/>
      <c r="M27" s="98"/>
    </row>
  </sheetData>
  <sheetProtection/>
  <mergeCells count="9">
    <mergeCell ref="A27:H27"/>
    <mergeCell ref="A5:A6"/>
    <mergeCell ref="A7:B7"/>
    <mergeCell ref="C5:D5"/>
    <mergeCell ref="E5:E6"/>
    <mergeCell ref="B2:G2"/>
    <mergeCell ref="G5:G6"/>
    <mergeCell ref="B5:B6"/>
    <mergeCell ref="F5:F6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K41"/>
  <sheetViews>
    <sheetView view="pageBreakPreview" zoomScaleSheetLayoutView="100" zoomScalePageLayoutView="0" workbookViewId="0" topLeftCell="A30">
      <selection activeCell="B39" sqref="B39"/>
    </sheetView>
  </sheetViews>
  <sheetFormatPr defaultColWidth="10.75390625" defaultRowHeight="12.75" outlineLevelCol="1"/>
  <cols>
    <col min="1" max="1" width="5.75390625" style="27" bestFit="1" customWidth="1"/>
    <col min="2" max="2" width="52.375" style="7" customWidth="1"/>
    <col min="3" max="3" width="12.625" style="165" customWidth="1"/>
    <col min="4" max="4" width="12.25390625" style="165" customWidth="1" outlineLevel="1"/>
    <col min="5" max="5" width="10.625" style="165" customWidth="1" outlineLevel="1"/>
    <col min="6" max="6" width="10.25390625" style="165" customWidth="1" outlineLevel="1"/>
    <col min="7" max="7" width="12.625" style="165" customWidth="1" outlineLevel="1"/>
    <col min="8" max="16384" width="10.75390625" style="7" customWidth="1"/>
  </cols>
  <sheetData>
    <row r="2" spans="1:7" ht="15.75">
      <c r="A2" s="106" t="s">
        <v>56</v>
      </c>
      <c r="B2" s="106"/>
      <c r="C2" s="163"/>
      <c r="D2" s="163"/>
      <c r="E2" s="163"/>
      <c r="F2" s="163"/>
      <c r="G2" s="163"/>
    </row>
    <row r="3" spans="2:89" ht="16.5" customHeight="1">
      <c r="B3" s="490" t="s">
        <v>369</v>
      </c>
      <c r="C3" s="490"/>
      <c r="D3" s="490"/>
      <c r="E3" s="490"/>
      <c r="F3" s="490"/>
      <c r="G3" s="49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</row>
    <row r="4" spans="1:75" s="8" customFormat="1" ht="13.5" customHeight="1">
      <c r="A4" s="26"/>
      <c r="B4" s="31" t="s">
        <v>25</v>
      </c>
      <c r="C4" s="175"/>
      <c r="D4" s="175"/>
      <c r="E4" s="175"/>
      <c r="F4" s="175"/>
      <c r="G4" s="175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</row>
    <row r="5" ht="12.75" customHeight="1" thickBot="1"/>
    <row r="6" spans="1:7" s="107" customFormat="1" ht="15">
      <c r="A6" s="493" t="s">
        <v>121</v>
      </c>
      <c r="B6" s="485" t="s">
        <v>57</v>
      </c>
      <c r="C6" s="485" t="s">
        <v>15</v>
      </c>
      <c r="D6" s="485"/>
      <c r="E6" s="485" t="s">
        <v>58</v>
      </c>
      <c r="F6" s="485" t="s">
        <v>199</v>
      </c>
      <c r="G6" s="487" t="s">
        <v>59</v>
      </c>
    </row>
    <row r="7" spans="1:7" s="107" customFormat="1" ht="30.75" thickBot="1">
      <c r="A7" s="494"/>
      <c r="B7" s="489"/>
      <c r="C7" s="138" t="s">
        <v>198</v>
      </c>
      <c r="D7" s="138" t="s">
        <v>60</v>
      </c>
      <c r="E7" s="486"/>
      <c r="F7" s="486"/>
      <c r="G7" s="488"/>
    </row>
    <row r="8" spans="1:7" s="108" customFormat="1" ht="15.75" thickBot="1">
      <c r="A8" s="483">
        <v>1</v>
      </c>
      <c r="B8" s="484"/>
      <c r="C8" s="166">
        <v>2</v>
      </c>
      <c r="D8" s="166">
        <v>3</v>
      </c>
      <c r="E8" s="166">
        <v>4</v>
      </c>
      <c r="F8" s="166">
        <v>5</v>
      </c>
      <c r="G8" s="167">
        <v>6</v>
      </c>
    </row>
    <row r="9" spans="1:7" ht="60">
      <c r="A9" s="136" t="s">
        <v>85</v>
      </c>
      <c r="B9" s="137" t="s">
        <v>1</v>
      </c>
      <c r="C9" s="168">
        <v>1</v>
      </c>
      <c r="D9" s="168">
        <v>1</v>
      </c>
      <c r="E9" s="168">
        <f>C9/D9*100</f>
        <v>100</v>
      </c>
      <c r="F9" s="168" t="s">
        <v>61</v>
      </c>
      <c r="G9" s="169">
        <v>2</v>
      </c>
    </row>
    <row r="10" spans="1:7" ht="15">
      <c r="A10" s="133"/>
      <c r="B10" s="104"/>
      <c r="C10" s="170"/>
      <c r="D10" s="170"/>
      <c r="E10" s="170"/>
      <c r="F10" s="170"/>
      <c r="G10" s="139"/>
    </row>
    <row r="11" spans="1:7" ht="30">
      <c r="A11" s="133" t="s">
        <v>87</v>
      </c>
      <c r="B11" s="104" t="s">
        <v>122</v>
      </c>
      <c r="C11" s="170" t="s">
        <v>16</v>
      </c>
      <c r="D11" s="170" t="s">
        <v>16</v>
      </c>
      <c r="E11" s="170" t="s">
        <v>16</v>
      </c>
      <c r="F11" s="170" t="s">
        <v>16</v>
      </c>
      <c r="G11" s="139">
        <f>(G13+G14+G15+G16+G17+G18)/6</f>
        <v>2</v>
      </c>
    </row>
    <row r="12" spans="1:7" ht="15">
      <c r="A12" s="133"/>
      <c r="B12" s="104" t="s">
        <v>62</v>
      </c>
      <c r="C12" s="170"/>
      <c r="D12" s="170"/>
      <c r="E12" s="170"/>
      <c r="F12" s="170"/>
      <c r="G12" s="139"/>
    </row>
    <row r="13" spans="1:7" s="109" customFormat="1" ht="75">
      <c r="A13" s="129" t="s">
        <v>88</v>
      </c>
      <c r="B13" s="103" t="s">
        <v>139</v>
      </c>
      <c r="C13" s="171">
        <v>0</v>
      </c>
      <c r="D13" s="171">
        <v>0</v>
      </c>
      <c r="E13" s="170">
        <v>100</v>
      </c>
      <c r="F13" s="170" t="s">
        <v>63</v>
      </c>
      <c r="G13" s="139">
        <v>2</v>
      </c>
    </row>
    <row r="14" spans="1:7" s="109" customFormat="1" ht="90">
      <c r="A14" s="129" t="s">
        <v>89</v>
      </c>
      <c r="B14" s="103" t="s">
        <v>138</v>
      </c>
      <c r="C14" s="171">
        <v>0</v>
      </c>
      <c r="D14" s="171">
        <v>0</v>
      </c>
      <c r="E14" s="170">
        <v>100</v>
      </c>
      <c r="F14" s="170" t="s">
        <v>61</v>
      </c>
      <c r="G14" s="139">
        <v>2</v>
      </c>
    </row>
    <row r="15" spans="1:7" s="109" customFormat="1" ht="105">
      <c r="A15" s="129" t="s">
        <v>90</v>
      </c>
      <c r="B15" s="103" t="s">
        <v>140</v>
      </c>
      <c r="C15" s="171">
        <v>0</v>
      </c>
      <c r="D15" s="171">
        <v>0</v>
      </c>
      <c r="E15" s="170">
        <v>100</v>
      </c>
      <c r="F15" s="170" t="s">
        <v>63</v>
      </c>
      <c r="G15" s="139">
        <v>2</v>
      </c>
    </row>
    <row r="16" spans="1:7" s="109" customFormat="1" ht="105">
      <c r="A16" s="129" t="s">
        <v>116</v>
      </c>
      <c r="B16" s="103" t="s">
        <v>2</v>
      </c>
      <c r="C16" s="171">
        <v>0</v>
      </c>
      <c r="D16" s="171">
        <v>0</v>
      </c>
      <c r="E16" s="170">
        <v>100</v>
      </c>
      <c r="F16" s="170" t="s">
        <v>63</v>
      </c>
      <c r="G16" s="139">
        <v>2</v>
      </c>
    </row>
    <row r="17" spans="1:7" s="248" customFormat="1" ht="60">
      <c r="A17" s="247" t="s">
        <v>117</v>
      </c>
      <c r="B17" s="115" t="s">
        <v>3</v>
      </c>
      <c r="C17" s="171">
        <v>0</v>
      </c>
      <c r="D17" s="171">
        <v>0</v>
      </c>
      <c r="E17" s="170">
        <v>100</v>
      </c>
      <c r="F17" s="170" t="s">
        <v>61</v>
      </c>
      <c r="G17" s="139">
        <v>2</v>
      </c>
    </row>
    <row r="18" spans="1:7" s="248" customFormat="1" ht="45">
      <c r="A18" s="247" t="s">
        <v>118</v>
      </c>
      <c r="B18" s="115" t="s">
        <v>141</v>
      </c>
      <c r="C18" s="171">
        <v>0</v>
      </c>
      <c r="D18" s="171">
        <v>0</v>
      </c>
      <c r="E18" s="170">
        <v>100</v>
      </c>
      <c r="F18" s="170" t="s">
        <v>61</v>
      </c>
      <c r="G18" s="139">
        <v>2</v>
      </c>
    </row>
    <row r="19" spans="1:7" s="109" customFormat="1" ht="15">
      <c r="A19" s="129"/>
      <c r="B19" s="103"/>
      <c r="C19" s="265"/>
      <c r="D19" s="265"/>
      <c r="E19" s="265"/>
      <c r="F19" s="265"/>
      <c r="G19" s="269"/>
    </row>
    <row r="20" spans="1:7" ht="30">
      <c r="A20" s="133" t="s">
        <v>91</v>
      </c>
      <c r="B20" s="104" t="s">
        <v>4</v>
      </c>
      <c r="C20" s="170" t="s">
        <v>16</v>
      </c>
      <c r="D20" s="170" t="s">
        <v>16</v>
      </c>
      <c r="E20" s="170" t="s">
        <v>16</v>
      </c>
      <c r="F20" s="170" t="s">
        <v>16</v>
      </c>
      <c r="G20" s="139">
        <f>(G22+G23)/2</f>
        <v>2</v>
      </c>
    </row>
    <row r="21" spans="1:7" ht="15">
      <c r="A21" s="133"/>
      <c r="B21" s="104" t="s">
        <v>62</v>
      </c>
      <c r="C21" s="170"/>
      <c r="D21" s="170"/>
      <c r="E21" s="170"/>
      <c r="F21" s="170"/>
      <c r="G21" s="139"/>
    </row>
    <row r="22" spans="1:7" s="109" customFormat="1" ht="30">
      <c r="A22" s="133" t="s">
        <v>109</v>
      </c>
      <c r="B22" s="103" t="s">
        <v>142</v>
      </c>
      <c r="C22" s="176">
        <v>15</v>
      </c>
      <c r="D22" s="176">
        <v>14</v>
      </c>
      <c r="E22" s="228">
        <f>C22/D22*100</f>
        <v>107.14285714285714</v>
      </c>
      <c r="F22" s="170" t="s">
        <v>63</v>
      </c>
      <c r="G22" s="139">
        <v>2</v>
      </c>
    </row>
    <row r="23" spans="1:7" s="109" customFormat="1" ht="60">
      <c r="A23" s="133" t="s">
        <v>119</v>
      </c>
      <c r="B23" s="103" t="s">
        <v>5</v>
      </c>
      <c r="C23" s="170" t="s">
        <v>16</v>
      </c>
      <c r="D23" s="170" t="s">
        <v>16</v>
      </c>
      <c r="E23" s="170"/>
      <c r="F23" s="170" t="s">
        <v>61</v>
      </c>
      <c r="G23" s="139">
        <f>(G24+G25+G26)/3</f>
        <v>2</v>
      </c>
    </row>
    <row r="24" spans="1:7" ht="15">
      <c r="A24" s="133" t="s">
        <v>100</v>
      </c>
      <c r="B24" s="104" t="s">
        <v>123</v>
      </c>
      <c r="C24" s="170">
        <v>0</v>
      </c>
      <c r="D24" s="170">
        <v>0</v>
      </c>
      <c r="E24" s="170">
        <v>100</v>
      </c>
      <c r="F24" s="170" t="s">
        <v>16</v>
      </c>
      <c r="G24" s="139">
        <v>2</v>
      </c>
    </row>
    <row r="25" spans="1:7" ht="30">
      <c r="A25" s="133" t="s">
        <v>101</v>
      </c>
      <c r="B25" s="104" t="s">
        <v>124</v>
      </c>
      <c r="C25" s="170">
        <v>0</v>
      </c>
      <c r="D25" s="170">
        <v>0</v>
      </c>
      <c r="E25" s="170">
        <v>100</v>
      </c>
      <c r="F25" s="170" t="s">
        <v>16</v>
      </c>
      <c r="G25" s="139">
        <v>2</v>
      </c>
    </row>
    <row r="26" spans="1:7" ht="30">
      <c r="A26" s="133" t="s">
        <v>102</v>
      </c>
      <c r="B26" s="104" t="s">
        <v>125</v>
      </c>
      <c r="C26" s="170">
        <v>0</v>
      </c>
      <c r="D26" s="170">
        <v>0</v>
      </c>
      <c r="E26" s="170">
        <v>100</v>
      </c>
      <c r="F26" s="170" t="s">
        <v>16</v>
      </c>
      <c r="G26" s="139">
        <v>2</v>
      </c>
    </row>
    <row r="27" spans="1:7" ht="15">
      <c r="A27" s="133"/>
      <c r="B27" s="104"/>
      <c r="C27" s="265"/>
      <c r="D27" s="265"/>
      <c r="E27" s="265"/>
      <c r="F27" s="265"/>
      <c r="G27" s="269"/>
    </row>
    <row r="28" spans="1:7" ht="30">
      <c r="A28" s="133" t="s">
        <v>92</v>
      </c>
      <c r="B28" s="104" t="s">
        <v>126</v>
      </c>
      <c r="C28" s="170"/>
      <c r="D28" s="170"/>
      <c r="E28" s="170"/>
      <c r="F28" s="170" t="s">
        <v>63</v>
      </c>
      <c r="G28" s="139">
        <f>G29</f>
        <v>2</v>
      </c>
    </row>
    <row r="29" spans="1:7" ht="60">
      <c r="A29" s="133" t="s">
        <v>110</v>
      </c>
      <c r="B29" s="103" t="s">
        <v>127</v>
      </c>
      <c r="C29" s="170">
        <v>0</v>
      </c>
      <c r="D29" s="170">
        <v>0</v>
      </c>
      <c r="E29" s="170">
        <v>100</v>
      </c>
      <c r="F29" s="170"/>
      <c r="G29" s="139">
        <v>2</v>
      </c>
    </row>
    <row r="30" spans="1:7" ht="15">
      <c r="A30" s="133"/>
      <c r="B30" s="103"/>
      <c r="C30" s="265"/>
      <c r="D30" s="265"/>
      <c r="E30" s="265"/>
      <c r="F30" s="265"/>
      <c r="G30" s="269"/>
    </row>
    <row r="31" spans="1:7" ht="60">
      <c r="A31" s="133" t="s">
        <v>93</v>
      </c>
      <c r="B31" s="104" t="s">
        <v>6</v>
      </c>
      <c r="C31" s="170" t="s">
        <v>16</v>
      </c>
      <c r="D31" s="170" t="s">
        <v>16</v>
      </c>
      <c r="E31" s="170" t="s">
        <v>16</v>
      </c>
      <c r="F31" s="170" t="s">
        <v>16</v>
      </c>
      <c r="G31" s="139">
        <f>(G33+G34)/2</f>
        <v>2</v>
      </c>
    </row>
    <row r="32" spans="1:7" ht="15">
      <c r="A32" s="133"/>
      <c r="B32" s="104" t="s">
        <v>62</v>
      </c>
      <c r="C32" s="265"/>
      <c r="D32" s="265"/>
      <c r="E32" s="265"/>
      <c r="F32" s="265"/>
      <c r="G32" s="269"/>
    </row>
    <row r="33" spans="1:7" s="109" customFormat="1" ht="45">
      <c r="A33" s="133" t="s">
        <v>94</v>
      </c>
      <c r="B33" s="103" t="s">
        <v>272</v>
      </c>
      <c r="C33" s="170">
        <v>5</v>
      </c>
      <c r="D33" s="170">
        <v>5</v>
      </c>
      <c r="E33" s="228">
        <f>C33/D33*100</f>
        <v>100</v>
      </c>
      <c r="F33" s="170" t="s">
        <v>63</v>
      </c>
      <c r="G33" s="139">
        <v>2</v>
      </c>
    </row>
    <row r="34" spans="1:7" s="109" customFormat="1" ht="110.25" customHeight="1">
      <c r="A34" s="133" t="s">
        <v>120</v>
      </c>
      <c r="B34" s="115" t="s">
        <v>7</v>
      </c>
      <c r="C34" s="172">
        <v>1</v>
      </c>
      <c r="D34" s="172">
        <v>1</v>
      </c>
      <c r="E34" s="170">
        <f>C34/D34*100</f>
        <v>100</v>
      </c>
      <c r="F34" s="170" t="s">
        <v>61</v>
      </c>
      <c r="G34" s="139">
        <v>2</v>
      </c>
    </row>
    <row r="35" spans="1:7" s="109" customFormat="1" ht="15">
      <c r="A35" s="133"/>
      <c r="B35" s="103"/>
      <c r="C35" s="277"/>
      <c r="D35" s="277"/>
      <c r="E35" s="265"/>
      <c r="F35" s="265"/>
      <c r="G35" s="409"/>
    </row>
    <row r="36" spans="1:7" ht="15.75" thickBot="1">
      <c r="A36" s="134" t="s">
        <v>95</v>
      </c>
      <c r="B36" s="135" t="s">
        <v>273</v>
      </c>
      <c r="C36" s="173" t="s">
        <v>16</v>
      </c>
      <c r="D36" s="173" t="s">
        <v>16</v>
      </c>
      <c r="E36" s="173" t="s">
        <v>16</v>
      </c>
      <c r="F36" s="173" t="s">
        <v>16</v>
      </c>
      <c r="G36" s="408">
        <f>(G9+G11+G20+G28+G33)/5</f>
        <v>2</v>
      </c>
    </row>
    <row r="37" ht="19.5" customHeight="1" thickBot="1"/>
    <row r="38" spans="1:13" s="97" customFormat="1" ht="30" customHeight="1">
      <c r="A38" s="441" t="s">
        <v>365</v>
      </c>
      <c r="B38" s="441"/>
      <c r="C38" s="441"/>
      <c r="D38" s="441"/>
      <c r="E38" s="441"/>
      <c r="F38" s="441"/>
      <c r="G38" s="441"/>
      <c r="H38" s="441"/>
      <c r="I38" s="208"/>
      <c r="J38" s="2"/>
      <c r="K38" s="2"/>
      <c r="L38" s="2"/>
      <c r="M38" s="98"/>
    </row>
    <row r="39" spans="1:2" ht="15">
      <c r="A39" s="110"/>
      <c r="B39" s="111"/>
    </row>
    <row r="40" spans="1:7" s="112" customFormat="1" ht="12">
      <c r="A40" s="491" t="s">
        <v>64</v>
      </c>
      <c r="B40" s="492"/>
      <c r="C40" s="492"/>
      <c r="D40" s="492"/>
      <c r="E40" s="492"/>
      <c r="F40" s="492"/>
      <c r="G40" s="492"/>
    </row>
    <row r="41" spans="1:7" s="112" customFormat="1" ht="3" customHeight="1">
      <c r="A41" s="26"/>
      <c r="C41" s="177"/>
      <c r="D41" s="177"/>
      <c r="E41" s="177"/>
      <c r="F41" s="177"/>
      <c r="G41" s="177"/>
    </row>
  </sheetData>
  <sheetProtection/>
  <mergeCells count="10">
    <mergeCell ref="A38:H38"/>
    <mergeCell ref="B3:G3"/>
    <mergeCell ref="A40:G40"/>
    <mergeCell ref="B6:B7"/>
    <mergeCell ref="A6:A7"/>
    <mergeCell ref="A8:B8"/>
    <mergeCell ref="C6:D6"/>
    <mergeCell ref="E6:E7"/>
    <mergeCell ref="F6:F7"/>
    <mergeCell ref="G6:G7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40">
      <selection activeCell="B52" sqref="B52"/>
    </sheetView>
  </sheetViews>
  <sheetFormatPr defaultColWidth="23.25390625" defaultRowHeight="12.75"/>
  <cols>
    <col min="1" max="1" width="5.625" style="2" bestFit="1" customWidth="1"/>
    <col min="2" max="2" width="51.375" style="2" customWidth="1"/>
    <col min="3" max="7" width="9.125" style="193" customWidth="1"/>
    <col min="8" max="16384" width="23.25390625" style="2" customWidth="1"/>
  </cols>
  <sheetData>
    <row r="1" spans="1:7" ht="44.25" customHeight="1">
      <c r="A1" s="497" t="s">
        <v>311</v>
      </c>
      <c r="B1" s="497"/>
      <c r="C1" s="497"/>
      <c r="D1" s="497"/>
      <c r="E1" s="497"/>
      <c r="F1" s="497"/>
      <c r="G1" s="497"/>
    </row>
    <row r="2" spans="1:7" ht="14.25" customHeight="1">
      <c r="A2" s="93"/>
      <c r="B2" s="93"/>
      <c r="C2" s="93"/>
      <c r="D2" s="93"/>
      <c r="E2" s="93"/>
      <c r="F2" s="93"/>
      <c r="G2" s="93"/>
    </row>
    <row r="3" spans="1:7" s="7" customFormat="1" ht="16.5" customHeight="1">
      <c r="A3" s="498" t="s">
        <v>370</v>
      </c>
      <c r="B3" s="498"/>
      <c r="C3" s="498"/>
      <c r="D3" s="498"/>
      <c r="E3" s="498"/>
      <c r="F3" s="498"/>
      <c r="G3" s="498"/>
    </row>
    <row r="4" spans="2:7" s="8" customFormat="1" ht="13.5" customHeight="1">
      <c r="B4" s="24" t="s">
        <v>25</v>
      </c>
      <c r="C4" s="192"/>
      <c r="D4" s="192"/>
      <c r="E4" s="192"/>
      <c r="F4" s="192"/>
      <c r="G4" s="192"/>
    </row>
    <row r="5" ht="8.25" customHeight="1" thickBot="1"/>
    <row r="6" spans="1:7" s="9" customFormat="1" ht="18" customHeight="1" thickBot="1">
      <c r="A6" s="144" t="s">
        <v>84</v>
      </c>
      <c r="B6" s="145" t="s">
        <v>23</v>
      </c>
      <c r="C6" s="503" t="s">
        <v>26</v>
      </c>
      <c r="D6" s="504"/>
      <c r="E6" s="504"/>
      <c r="F6" s="504"/>
      <c r="G6" s="505"/>
    </row>
    <row r="7" spans="1:7" s="9" customFormat="1" ht="39.75" thickBot="1">
      <c r="A7" s="142"/>
      <c r="B7" s="234" t="s">
        <v>324</v>
      </c>
      <c r="C7" s="143" t="s">
        <v>371</v>
      </c>
      <c r="D7" s="143" t="s">
        <v>372</v>
      </c>
      <c r="E7" s="143" t="s">
        <v>373</v>
      </c>
      <c r="F7" s="143" t="s">
        <v>374</v>
      </c>
      <c r="G7" s="143" t="s">
        <v>375</v>
      </c>
    </row>
    <row r="8" spans="1:7" s="10" customFormat="1" ht="18.75" customHeight="1">
      <c r="A8" s="146" t="s">
        <v>144</v>
      </c>
      <c r="B8" s="147"/>
      <c r="C8" s="148">
        <v>2</v>
      </c>
      <c r="D8" s="148">
        <v>2</v>
      </c>
      <c r="E8" s="148">
        <v>2</v>
      </c>
      <c r="F8" s="148">
        <v>2</v>
      </c>
      <c r="G8" s="148">
        <v>2</v>
      </c>
    </row>
    <row r="9" spans="1:7" s="10" customFormat="1" ht="44.25" customHeight="1">
      <c r="A9" s="495" t="s">
        <v>278</v>
      </c>
      <c r="B9" s="496"/>
      <c r="C9" s="187">
        <v>14.29</v>
      </c>
      <c r="D9" s="196">
        <v>0.1931</v>
      </c>
      <c r="E9" s="196">
        <v>0.196</v>
      </c>
      <c r="F9" s="196">
        <v>0.199</v>
      </c>
      <c r="G9" s="329">
        <v>0.202</v>
      </c>
    </row>
    <row r="10" spans="1:7" s="10" customFormat="1" ht="36.75" customHeight="1">
      <c r="A10" s="495" t="s">
        <v>279</v>
      </c>
      <c r="B10" s="496"/>
      <c r="C10" s="170">
        <v>0</v>
      </c>
      <c r="D10" s="81">
        <v>0</v>
      </c>
      <c r="E10" s="81">
        <v>0</v>
      </c>
      <c r="F10" s="330">
        <v>0</v>
      </c>
      <c r="G10" s="328">
        <v>0</v>
      </c>
    </row>
    <row r="11" spans="1:7" s="10" customFormat="1" ht="30.75" customHeight="1">
      <c r="A11" s="495" t="s">
        <v>280</v>
      </c>
      <c r="B11" s="496"/>
      <c r="C11" s="170">
        <v>1</v>
      </c>
      <c r="D11" s="81">
        <v>1</v>
      </c>
      <c r="E11" s="81">
        <v>1</v>
      </c>
      <c r="F11" s="330">
        <v>1</v>
      </c>
      <c r="G11" s="328">
        <v>1</v>
      </c>
    </row>
    <row r="12" spans="1:7" s="10" customFormat="1" ht="31.5" customHeight="1">
      <c r="A12" s="495" t="s">
        <v>281</v>
      </c>
      <c r="B12" s="496"/>
      <c r="C12" s="170">
        <v>7</v>
      </c>
      <c r="D12" s="81">
        <v>4</v>
      </c>
      <c r="E12" s="81">
        <v>4</v>
      </c>
      <c r="F12" s="330">
        <v>4</v>
      </c>
      <c r="G12" s="328">
        <v>4</v>
      </c>
    </row>
    <row r="13" spans="1:7" s="10" customFormat="1" ht="46.5" customHeight="1">
      <c r="A13" s="495" t="s">
        <v>282</v>
      </c>
      <c r="B13" s="496"/>
      <c r="C13" s="170">
        <v>3</v>
      </c>
      <c r="D13" s="81">
        <v>3</v>
      </c>
      <c r="E13" s="81">
        <v>3</v>
      </c>
      <c r="F13" s="81">
        <v>3</v>
      </c>
      <c r="G13" s="328">
        <v>3</v>
      </c>
    </row>
    <row r="14" spans="1:7" s="10" customFormat="1" ht="27" customHeight="1">
      <c r="A14" s="495" t="s">
        <v>283</v>
      </c>
      <c r="B14" s="496"/>
      <c r="C14" s="81">
        <v>1</v>
      </c>
      <c r="D14" s="81">
        <v>1</v>
      </c>
      <c r="E14" s="81">
        <v>1</v>
      </c>
      <c r="F14" s="81">
        <v>1</v>
      </c>
      <c r="G14" s="81">
        <v>1</v>
      </c>
    </row>
    <row r="15" spans="1:7" s="10" customFormat="1" ht="39.75" customHeight="1">
      <c r="A15" s="495" t="s">
        <v>284</v>
      </c>
      <c r="B15" s="496"/>
      <c r="C15" s="81">
        <v>0</v>
      </c>
      <c r="D15" s="81">
        <v>0</v>
      </c>
      <c r="E15" s="81">
        <v>0</v>
      </c>
      <c r="F15" s="81">
        <v>0</v>
      </c>
      <c r="G15" s="81">
        <v>0</v>
      </c>
    </row>
    <row r="16" spans="1:7" s="10" customFormat="1" ht="40.5" customHeight="1">
      <c r="A16" s="495" t="s">
        <v>285</v>
      </c>
      <c r="B16" s="496"/>
      <c r="C16" s="81">
        <v>0</v>
      </c>
      <c r="D16" s="81">
        <v>0</v>
      </c>
      <c r="E16" s="81">
        <v>0</v>
      </c>
      <c r="F16" s="81">
        <v>0</v>
      </c>
      <c r="G16" s="81">
        <v>0</v>
      </c>
    </row>
    <row r="17" spans="1:7" s="10" customFormat="1" ht="42" customHeight="1">
      <c r="A17" s="495" t="s">
        <v>286</v>
      </c>
      <c r="B17" s="496"/>
      <c r="C17" s="81">
        <v>1</v>
      </c>
      <c r="D17" s="81">
        <v>1</v>
      </c>
      <c r="E17" s="81">
        <v>1</v>
      </c>
      <c r="F17" s="81">
        <v>1</v>
      </c>
      <c r="G17" s="81">
        <v>1</v>
      </c>
    </row>
    <row r="18" spans="1:7" s="10" customFormat="1" ht="52.5" customHeight="1">
      <c r="A18" s="495" t="s">
        <v>287</v>
      </c>
      <c r="B18" s="496"/>
      <c r="C18" s="81">
        <v>1</v>
      </c>
      <c r="D18" s="81">
        <v>1</v>
      </c>
      <c r="E18" s="81">
        <v>1</v>
      </c>
      <c r="F18" s="81">
        <v>1</v>
      </c>
      <c r="G18" s="81">
        <v>1</v>
      </c>
    </row>
    <row r="19" spans="1:7" s="10" customFormat="1" ht="54.75" customHeight="1">
      <c r="A19" s="495" t="s">
        <v>288</v>
      </c>
      <c r="B19" s="496"/>
      <c r="C19" s="81">
        <v>0</v>
      </c>
      <c r="D19" s="81">
        <v>0</v>
      </c>
      <c r="E19" s="81">
        <v>0</v>
      </c>
      <c r="F19" s="81">
        <v>0</v>
      </c>
      <c r="G19" s="81">
        <v>0</v>
      </c>
    </row>
    <row r="20" spans="1:7" s="10" customFormat="1" ht="57" customHeight="1">
      <c r="A20" s="495" t="s">
        <v>289</v>
      </c>
      <c r="B20" s="496"/>
      <c r="C20" s="196">
        <v>0</v>
      </c>
      <c r="D20" s="196">
        <v>0.0505</v>
      </c>
      <c r="E20" s="196">
        <v>0.0498</v>
      </c>
      <c r="F20" s="331">
        <v>0.049</v>
      </c>
      <c r="G20" s="329">
        <v>0.0483</v>
      </c>
    </row>
    <row r="21" spans="1:7" s="10" customFormat="1" ht="72.75" customHeight="1" thickBot="1">
      <c r="A21" s="500" t="s">
        <v>290</v>
      </c>
      <c r="B21" s="501"/>
      <c r="C21" s="81">
        <v>0</v>
      </c>
      <c r="D21" s="81">
        <v>0</v>
      </c>
      <c r="E21" s="81">
        <v>0</v>
      </c>
      <c r="F21" s="81">
        <v>0</v>
      </c>
      <c r="G21" s="81">
        <v>0</v>
      </c>
    </row>
    <row r="22" spans="1:7" s="10" customFormat="1" ht="32.25" customHeight="1">
      <c r="A22" s="189" t="s">
        <v>143</v>
      </c>
      <c r="B22" s="190"/>
      <c r="C22" s="209">
        <v>0.409</v>
      </c>
      <c r="D22" s="209">
        <v>0.409</v>
      </c>
      <c r="E22" s="209">
        <v>0.409</v>
      </c>
      <c r="F22" s="209">
        <v>0.409</v>
      </c>
      <c r="G22" s="209">
        <v>0.409</v>
      </c>
    </row>
    <row r="23" spans="1:7" s="10" customFormat="1" ht="42" customHeight="1">
      <c r="A23" s="495" t="s">
        <v>316</v>
      </c>
      <c r="B23" s="502"/>
      <c r="C23" s="81">
        <v>14</v>
      </c>
      <c r="D23" s="81">
        <v>14</v>
      </c>
      <c r="E23" s="81">
        <v>13</v>
      </c>
      <c r="F23" s="81">
        <v>13</v>
      </c>
      <c r="G23" s="328">
        <v>13</v>
      </c>
    </row>
    <row r="24" spans="1:7" s="10" customFormat="1" ht="49.5" customHeight="1">
      <c r="A24" s="495" t="s">
        <v>317</v>
      </c>
      <c r="B24" s="496"/>
      <c r="C24" s="81">
        <v>9</v>
      </c>
      <c r="D24" s="81">
        <v>9</v>
      </c>
      <c r="E24" s="81">
        <v>9</v>
      </c>
      <c r="F24" s="81">
        <v>9</v>
      </c>
      <c r="G24" s="332">
        <v>8</v>
      </c>
    </row>
    <row r="25" spans="1:7" s="10" customFormat="1" ht="15.75" customHeight="1">
      <c r="A25" s="495" t="s">
        <v>318</v>
      </c>
      <c r="B25" s="496"/>
      <c r="C25" s="81">
        <v>9</v>
      </c>
      <c r="D25" s="81">
        <v>9</v>
      </c>
      <c r="E25" s="81">
        <v>9</v>
      </c>
      <c r="F25" s="81">
        <v>9</v>
      </c>
      <c r="G25" s="332">
        <v>8</v>
      </c>
    </row>
    <row r="26" spans="1:7" s="10" customFormat="1" ht="57.75" customHeight="1">
      <c r="A26" s="499" t="s">
        <v>319</v>
      </c>
      <c r="B26" s="496"/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s="10" customFormat="1" ht="45.75" customHeight="1">
      <c r="A27" s="495" t="s">
        <v>320</v>
      </c>
      <c r="B27" s="496"/>
      <c r="C27" s="81">
        <v>0</v>
      </c>
      <c r="D27" s="196">
        <v>0.0113</v>
      </c>
      <c r="E27" s="196">
        <v>0.0111</v>
      </c>
      <c r="F27" s="196">
        <v>0.0109</v>
      </c>
      <c r="G27" s="329">
        <v>0.0108</v>
      </c>
    </row>
    <row r="28" spans="1:7" s="10" customFormat="1" ht="58.5" customHeight="1">
      <c r="A28" s="495" t="s">
        <v>321</v>
      </c>
      <c r="B28" s="496"/>
      <c r="C28" s="81">
        <v>1</v>
      </c>
      <c r="D28" s="81">
        <v>1</v>
      </c>
      <c r="E28" s="81">
        <v>1</v>
      </c>
      <c r="F28" s="81">
        <v>1</v>
      </c>
      <c r="G28" s="81">
        <v>1</v>
      </c>
    </row>
    <row r="29" spans="1:7" s="10" customFormat="1" ht="72" customHeight="1">
      <c r="A29" s="495" t="s">
        <v>322</v>
      </c>
      <c r="B29" s="496"/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s="10" customFormat="1" ht="60" customHeight="1">
      <c r="A30" s="500" t="s">
        <v>323</v>
      </c>
      <c r="B30" s="501"/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s="10" customFormat="1" ht="18.75">
      <c r="A31" s="191" t="s">
        <v>46</v>
      </c>
      <c r="B31" s="60"/>
      <c r="C31" s="209">
        <v>2</v>
      </c>
      <c r="D31" s="209">
        <v>2</v>
      </c>
      <c r="E31" s="209">
        <v>2</v>
      </c>
      <c r="F31" s="209">
        <v>2</v>
      </c>
      <c r="G31" s="209">
        <v>2</v>
      </c>
    </row>
    <row r="32" spans="1:7" s="10" customFormat="1" ht="37.5" customHeight="1">
      <c r="A32" s="495" t="s">
        <v>291</v>
      </c>
      <c r="B32" s="496"/>
      <c r="C32" s="81">
        <v>1</v>
      </c>
      <c r="D32" s="81">
        <v>1</v>
      </c>
      <c r="E32" s="81">
        <v>1</v>
      </c>
      <c r="F32" s="81">
        <v>1</v>
      </c>
      <c r="G32" s="81">
        <v>1</v>
      </c>
    </row>
    <row r="33" spans="1:7" s="10" customFormat="1" ht="57" customHeight="1">
      <c r="A33" s="495" t="s">
        <v>292</v>
      </c>
      <c r="B33" s="496"/>
      <c r="C33" s="81">
        <v>0</v>
      </c>
      <c r="D33" s="81">
        <v>0</v>
      </c>
      <c r="E33" s="81">
        <v>0</v>
      </c>
      <c r="F33" s="81">
        <v>0</v>
      </c>
      <c r="G33" s="81">
        <v>0</v>
      </c>
    </row>
    <row r="34" spans="1:7" s="10" customFormat="1" ht="56.25" customHeight="1">
      <c r="A34" s="495" t="s">
        <v>293</v>
      </c>
      <c r="B34" s="496"/>
      <c r="C34" s="81">
        <v>0</v>
      </c>
      <c r="D34" s="81">
        <v>0</v>
      </c>
      <c r="E34" s="81">
        <v>0</v>
      </c>
      <c r="F34" s="81">
        <v>0</v>
      </c>
      <c r="G34" s="81">
        <v>0</v>
      </c>
    </row>
    <row r="35" spans="1:7" s="10" customFormat="1" ht="68.25" customHeight="1">
      <c r="A35" s="495" t="s">
        <v>294</v>
      </c>
      <c r="B35" s="496"/>
      <c r="C35" s="81">
        <v>0</v>
      </c>
      <c r="D35" s="81">
        <v>0</v>
      </c>
      <c r="E35" s="81">
        <v>0</v>
      </c>
      <c r="F35" s="81">
        <v>0</v>
      </c>
      <c r="G35" s="81">
        <v>0</v>
      </c>
    </row>
    <row r="36" spans="1:7" s="10" customFormat="1" ht="63.75" customHeight="1">
      <c r="A36" s="495" t="s">
        <v>295</v>
      </c>
      <c r="B36" s="496"/>
      <c r="C36" s="81">
        <v>0</v>
      </c>
      <c r="D36" s="81">
        <v>0</v>
      </c>
      <c r="E36" s="81">
        <v>0</v>
      </c>
      <c r="F36" s="81">
        <v>0</v>
      </c>
      <c r="G36" s="81">
        <v>0</v>
      </c>
    </row>
    <row r="37" spans="1:7" s="10" customFormat="1" ht="52.5" customHeight="1">
      <c r="A37" s="495" t="s">
        <v>296</v>
      </c>
      <c r="B37" s="496"/>
      <c r="C37" s="81">
        <v>0</v>
      </c>
      <c r="D37" s="81">
        <v>0</v>
      </c>
      <c r="E37" s="81">
        <v>0</v>
      </c>
      <c r="F37" s="81">
        <v>0</v>
      </c>
      <c r="G37" s="81">
        <v>0</v>
      </c>
    </row>
    <row r="38" spans="1:7" s="10" customFormat="1" ht="44.25" customHeight="1">
      <c r="A38" s="495" t="s">
        <v>297</v>
      </c>
      <c r="B38" s="496"/>
      <c r="C38" s="81">
        <v>0</v>
      </c>
      <c r="D38" s="81">
        <v>0</v>
      </c>
      <c r="E38" s="81">
        <v>0</v>
      </c>
      <c r="F38" s="81">
        <v>0</v>
      </c>
      <c r="G38" s="81">
        <v>0</v>
      </c>
    </row>
    <row r="39" spans="1:7" s="10" customFormat="1" ht="30" customHeight="1">
      <c r="A39" s="495" t="s">
        <v>298</v>
      </c>
      <c r="B39" s="496"/>
      <c r="C39" s="81">
        <v>15</v>
      </c>
      <c r="D39" s="81">
        <v>14</v>
      </c>
      <c r="E39" s="81">
        <v>13</v>
      </c>
      <c r="F39" s="333">
        <v>13</v>
      </c>
      <c r="G39" s="334">
        <v>13</v>
      </c>
    </row>
    <row r="40" spans="1:7" s="10" customFormat="1" ht="21.75" customHeight="1">
      <c r="A40" s="495" t="s">
        <v>299</v>
      </c>
      <c r="B40" s="496"/>
      <c r="C40" s="81">
        <v>0</v>
      </c>
      <c r="D40" s="81">
        <v>0</v>
      </c>
      <c r="E40" s="81">
        <v>0</v>
      </c>
      <c r="F40" s="81">
        <v>0</v>
      </c>
      <c r="G40" s="81">
        <v>0</v>
      </c>
    </row>
    <row r="41" spans="1:7" s="10" customFormat="1" ht="12.75" customHeight="1">
      <c r="A41" s="495" t="s">
        <v>300</v>
      </c>
      <c r="B41" s="496"/>
      <c r="C41" s="81">
        <v>0</v>
      </c>
      <c r="D41" s="81">
        <v>0</v>
      </c>
      <c r="E41" s="81">
        <v>0</v>
      </c>
      <c r="F41" s="81">
        <v>0</v>
      </c>
      <c r="G41" s="81">
        <v>0</v>
      </c>
    </row>
    <row r="42" spans="1:7" s="10" customFormat="1" ht="12.75" customHeight="1">
      <c r="A42" s="495" t="s">
        <v>301</v>
      </c>
      <c r="B42" s="496"/>
      <c r="C42" s="81">
        <v>0</v>
      </c>
      <c r="D42" s="81">
        <v>0</v>
      </c>
      <c r="E42" s="81">
        <v>0</v>
      </c>
      <c r="F42" s="81">
        <v>0</v>
      </c>
      <c r="G42" s="81">
        <v>0</v>
      </c>
    </row>
    <row r="43" spans="1:7" s="10" customFormat="1" ht="44.25" customHeight="1">
      <c r="A43" s="495" t="s">
        <v>302</v>
      </c>
      <c r="B43" s="496"/>
      <c r="C43" s="81">
        <v>0</v>
      </c>
      <c r="D43" s="81">
        <v>0</v>
      </c>
      <c r="E43" s="81">
        <v>0</v>
      </c>
      <c r="F43" s="81">
        <v>0</v>
      </c>
      <c r="G43" s="81">
        <v>0</v>
      </c>
    </row>
    <row r="44" spans="1:7" s="10" customFormat="1" ht="45.75" customHeight="1">
      <c r="A44" s="495" t="s">
        <v>303</v>
      </c>
      <c r="B44" s="496"/>
      <c r="C44" s="81">
        <v>5</v>
      </c>
      <c r="D44" s="81">
        <v>5</v>
      </c>
      <c r="E44" s="81">
        <v>5</v>
      </c>
      <c r="F44" s="81">
        <v>5</v>
      </c>
      <c r="G44" s="81">
        <v>5</v>
      </c>
    </row>
    <row r="45" spans="1:7" s="10" customFormat="1" ht="70.5" customHeight="1">
      <c r="A45" s="495" t="s">
        <v>304</v>
      </c>
      <c r="B45" s="496"/>
      <c r="C45" s="197">
        <v>1</v>
      </c>
      <c r="D45" s="197">
        <v>1</v>
      </c>
      <c r="E45" s="197">
        <v>1</v>
      </c>
      <c r="F45" s="197">
        <v>1</v>
      </c>
      <c r="G45" s="197">
        <v>1</v>
      </c>
    </row>
    <row r="46" spans="1:7" s="11" customFormat="1" ht="48.75" thickBot="1">
      <c r="A46" s="140" t="s">
        <v>54</v>
      </c>
      <c r="B46" s="141"/>
      <c r="C46" s="194"/>
      <c r="D46" s="194"/>
      <c r="E46" s="194"/>
      <c r="F46" s="194"/>
      <c r="G46" s="194"/>
    </row>
    <row r="47" spans="1:7" s="11" customFormat="1" ht="36.75" thickBot="1">
      <c r="A47" s="140" t="s">
        <v>55</v>
      </c>
      <c r="B47" s="29"/>
      <c r="C47" s="195"/>
      <c r="D47" s="195"/>
      <c r="E47" s="195"/>
      <c r="F47" s="195"/>
      <c r="G47" s="195"/>
    </row>
    <row r="48" spans="1:7" s="254" customFormat="1" ht="47.25" customHeight="1">
      <c r="A48" s="441" t="s">
        <v>355</v>
      </c>
      <c r="B48" s="441"/>
      <c r="C48" s="441"/>
      <c r="D48" s="441"/>
      <c r="E48" s="441"/>
      <c r="F48" s="441"/>
      <c r="G48" s="441"/>
    </row>
    <row r="49" spans="2:7" s="97" customFormat="1" ht="30" customHeight="1">
      <c r="B49" s="2"/>
      <c r="C49" s="193"/>
      <c r="D49" s="193"/>
      <c r="E49" s="193"/>
      <c r="F49" s="193"/>
      <c r="G49" s="193"/>
    </row>
  </sheetData>
  <sheetProtection/>
  <mergeCells count="39">
    <mergeCell ref="C6:G6"/>
    <mergeCell ref="A37:B37"/>
    <mergeCell ref="A43:B43"/>
    <mergeCell ref="A44:B44"/>
    <mergeCell ref="A45:B45"/>
    <mergeCell ref="A42:B42"/>
    <mergeCell ref="A38:B38"/>
    <mergeCell ref="A39:B39"/>
    <mergeCell ref="A40:B40"/>
    <mergeCell ref="A14:B14"/>
    <mergeCell ref="A16:B16"/>
    <mergeCell ref="A18:B18"/>
    <mergeCell ref="A32:B32"/>
    <mergeCell ref="A25:B25"/>
    <mergeCell ref="A26:B26"/>
    <mergeCell ref="A19:B19"/>
    <mergeCell ref="A30:B30"/>
    <mergeCell ref="A21:B21"/>
    <mergeCell ref="A23:B23"/>
    <mergeCell ref="A41:B41"/>
    <mergeCell ref="A27:B27"/>
    <mergeCell ref="A34:B34"/>
    <mergeCell ref="A1:G1"/>
    <mergeCell ref="A3:G3"/>
    <mergeCell ref="A9:B9"/>
    <mergeCell ref="A10:B10"/>
    <mergeCell ref="A11:B11"/>
    <mergeCell ref="A12:B12"/>
    <mergeCell ref="A15:B15"/>
    <mergeCell ref="A33:B33"/>
    <mergeCell ref="A35:B35"/>
    <mergeCell ref="A36:B36"/>
    <mergeCell ref="A48:G48"/>
    <mergeCell ref="A17:B17"/>
    <mergeCell ref="A13:B13"/>
    <mergeCell ref="A20:B20"/>
    <mergeCell ref="A28:B28"/>
    <mergeCell ref="A29:B29"/>
    <mergeCell ref="A24:B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13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.00390625" style="149" customWidth="1"/>
    <col min="2" max="2" width="5.00390625" style="149" customWidth="1"/>
    <col min="3" max="3" width="62.625" style="149" customWidth="1"/>
    <col min="4" max="4" width="15.625" style="149" customWidth="1"/>
    <col min="5" max="5" width="10.75390625" style="149" customWidth="1"/>
    <col min="6" max="16384" width="9.125" style="149" customWidth="1"/>
  </cols>
  <sheetData>
    <row r="1" spans="5:6" ht="12.75">
      <c r="E1" s="5"/>
      <c r="F1" s="11"/>
    </row>
    <row r="2" spans="3:6" ht="12.75">
      <c r="C2" s="507"/>
      <c r="D2" s="507"/>
      <c r="E2" s="5"/>
      <c r="F2" s="11"/>
    </row>
    <row r="3" spans="3:6" ht="43.5" customHeight="1">
      <c r="C3" s="506" t="s">
        <v>325</v>
      </c>
      <c r="D3" s="507"/>
      <c r="E3" s="5"/>
      <c r="F3" s="11"/>
    </row>
    <row r="5" spans="2:4" ht="33.75" customHeight="1">
      <c r="B5" s="506" t="s">
        <v>376</v>
      </c>
      <c r="C5" s="507"/>
      <c r="D5" s="507"/>
    </row>
    <row r="6" spans="2:4" ht="17.25" customHeight="1">
      <c r="B6" s="507"/>
      <c r="C6" s="507"/>
      <c r="D6" s="507"/>
    </row>
    <row r="7" spans="2:4" ht="18.75" customHeight="1" thickBot="1">
      <c r="B7" s="508" t="s">
        <v>359</v>
      </c>
      <c r="C7" s="508"/>
      <c r="D7" s="508"/>
    </row>
    <row r="8" spans="2:4" ht="45" customHeight="1" thickBot="1">
      <c r="B8" s="123" t="s">
        <v>11</v>
      </c>
      <c r="C8" s="124" t="s">
        <v>23</v>
      </c>
      <c r="D8" s="125" t="s">
        <v>12</v>
      </c>
    </row>
    <row r="9" spans="2:4" ht="26.25" customHeight="1">
      <c r="B9" s="236">
        <v>1</v>
      </c>
      <c r="C9" s="237">
        <v>2</v>
      </c>
      <c r="D9" s="238">
        <v>3</v>
      </c>
    </row>
    <row r="10" spans="2:4" ht="87.75" customHeight="1">
      <c r="B10" s="116" t="s">
        <v>85</v>
      </c>
      <c r="C10" s="239" t="s">
        <v>326</v>
      </c>
      <c r="D10" s="117" t="s">
        <v>331</v>
      </c>
    </row>
    <row r="11" spans="2:4" ht="93" customHeight="1" thickBot="1">
      <c r="B11" s="118" t="s">
        <v>87</v>
      </c>
      <c r="C11" s="235" t="s">
        <v>327</v>
      </c>
      <c r="D11" s="120" t="s">
        <v>331</v>
      </c>
    </row>
    <row r="12" spans="2:4" ht="30.75" thickBot="1">
      <c r="B12" s="278" t="s">
        <v>91</v>
      </c>
      <c r="C12" s="279" t="s">
        <v>377</v>
      </c>
      <c r="D12" s="280">
        <v>0</v>
      </c>
    </row>
    <row r="13" spans="2:5" ht="63" customHeight="1">
      <c r="B13" s="509" t="s">
        <v>378</v>
      </c>
      <c r="C13" s="509"/>
      <c r="D13" s="509"/>
      <c r="E13" s="208"/>
    </row>
  </sheetData>
  <sheetProtection/>
  <mergeCells count="6">
    <mergeCell ref="B5:D5"/>
    <mergeCell ref="B7:D7"/>
    <mergeCell ref="B6:D6"/>
    <mergeCell ref="C2:D2"/>
    <mergeCell ref="C3:D3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25390625" style="149" customWidth="1"/>
    <col min="2" max="2" width="5.00390625" style="149" customWidth="1"/>
    <col min="3" max="3" width="65.625" style="149" customWidth="1"/>
    <col min="4" max="4" width="10.125" style="149" customWidth="1"/>
    <col min="5" max="6" width="9.125" style="149" customWidth="1"/>
    <col min="7" max="7" width="10.75390625" style="149" customWidth="1"/>
    <col min="8" max="8" width="4.875" style="149" customWidth="1"/>
    <col min="9" max="16384" width="9.125" style="149" customWidth="1"/>
  </cols>
  <sheetData>
    <row r="2" spans="2:4" ht="59.25" customHeight="1">
      <c r="B2" s="497" t="s">
        <v>379</v>
      </c>
      <c r="C2" s="469"/>
      <c r="D2" s="469"/>
    </row>
    <row r="3" spans="2:4" ht="17.25" customHeight="1">
      <c r="B3" s="507"/>
      <c r="C3" s="507"/>
      <c r="D3" s="507"/>
    </row>
    <row r="4" spans="2:4" ht="18.75" customHeight="1" thickBot="1">
      <c r="B4" s="508" t="s">
        <v>380</v>
      </c>
      <c r="C4" s="508"/>
      <c r="D4" s="508"/>
    </row>
    <row r="5" spans="2:4" ht="45" customHeight="1" thickBot="1">
      <c r="B5" s="123" t="s">
        <v>11</v>
      </c>
      <c r="C5" s="124" t="s">
        <v>23</v>
      </c>
      <c r="D5" s="125" t="s">
        <v>12</v>
      </c>
    </row>
    <row r="6" spans="2:4" ht="26.25" customHeight="1">
      <c r="B6" s="236">
        <v>1</v>
      </c>
      <c r="C6" s="237">
        <v>2</v>
      </c>
      <c r="D6" s="238">
        <v>3</v>
      </c>
    </row>
    <row r="7" spans="2:4" ht="70.5" customHeight="1">
      <c r="B7" s="116"/>
      <c r="C7" s="240" t="s">
        <v>328</v>
      </c>
      <c r="D7" s="117" t="s">
        <v>331</v>
      </c>
    </row>
    <row r="8" spans="2:4" ht="93" customHeight="1">
      <c r="B8" s="243" t="s">
        <v>87</v>
      </c>
      <c r="C8" s="281" t="s">
        <v>329</v>
      </c>
      <c r="D8" s="282" t="s">
        <v>331</v>
      </c>
    </row>
    <row r="9" spans="2:4" ht="30.75" thickBot="1">
      <c r="B9" s="278" t="s">
        <v>91</v>
      </c>
      <c r="C9" s="279" t="s">
        <v>381</v>
      </c>
      <c r="D9" s="280">
        <v>0</v>
      </c>
    </row>
    <row r="10" spans="2:5" ht="63" customHeight="1">
      <c r="B10" s="509" t="s">
        <v>378</v>
      </c>
      <c r="C10" s="509"/>
      <c r="D10" s="509"/>
      <c r="E10" s="208"/>
    </row>
  </sheetData>
  <sheetProtection/>
  <mergeCells count="4">
    <mergeCell ref="B2:D2"/>
    <mergeCell ref="B3:D3"/>
    <mergeCell ref="B4:D4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Economist2</cp:lastModifiedBy>
  <cp:lastPrinted>2016-03-31T06:04:26Z</cp:lastPrinted>
  <dcterms:created xsi:type="dcterms:W3CDTF">2008-10-01T13:21:49Z</dcterms:created>
  <dcterms:modified xsi:type="dcterms:W3CDTF">2016-03-31T10:36:30Z</dcterms:modified>
  <cp:category/>
  <cp:version/>
  <cp:contentType/>
  <cp:contentStatus/>
</cp:coreProperties>
</file>